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filterPrivacy="1" defaultThemeVersion="202300"/>
  <xr:revisionPtr revIDLastSave="0" documentId="8_{8F904357-D770-4A34-B184-77F49F1E484B}" xr6:coauthVersionLast="47" xr6:coauthVersionMax="47" xr10:uidLastSave="{00000000-0000-0000-0000-000000000000}"/>
  <bookViews>
    <workbookView xWindow="5160" yWindow="915" windowWidth="19680" windowHeight="14100" xr2:uid="{ED2DC03D-3EC6-4527-8FB3-0890CD979B2C}"/>
  </bookViews>
  <sheets>
    <sheet name="Checklist" sheetId="3" r:id="rId1"/>
    <sheet name="Appendix 1" sheetId="1" r:id="rId2"/>
    <sheet name="Attachment A" sheetId="5" r:id="rId3"/>
    <sheet name="SCD Table" sheetId="6" r:id="rId4"/>
    <sheet name="List" sheetId="2" state="hidden" r:id="rId5"/>
  </sheets>
  <externalReferences>
    <externalReference r:id="rId6"/>
  </externalReferences>
  <definedNames>
    <definedName name="lstFaultType">'[1]Choices - to be hidden'!$J$15:$J$17</definedName>
    <definedName name="optVarControl">'[1]Choices - to be hidden'!$J$1:$J$5</definedName>
    <definedName name="optYN">'[1]Choices - to be hidden'!$E$2:$E$3</definedName>
    <definedName name="vbaGenType">'Attachment A'!$F$16:$N$16</definedName>
    <definedName name="vbaVar">'Attachment A'!$F$231:$M$231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52" i="1" l="1"/>
  <c r="Q155" i="1" s="1"/>
  <c r="Q157" i="1" l="1"/>
  <c r="A1" i="5"/>
  <c r="N410" i="5"/>
  <c r="M410" i="5"/>
  <c r="L410" i="5"/>
  <c r="K410" i="5"/>
  <c r="J410" i="5"/>
  <c r="I410" i="5"/>
  <c r="H410" i="5"/>
  <c r="G410" i="5"/>
  <c r="F410" i="5"/>
  <c r="N409" i="5"/>
  <c r="M409" i="5"/>
  <c r="L409" i="5"/>
  <c r="K409" i="5"/>
  <c r="J409" i="5"/>
  <c r="I409" i="5"/>
  <c r="H409" i="5"/>
  <c r="G409" i="5"/>
  <c r="F409" i="5"/>
  <c r="N404" i="5"/>
  <c r="M404" i="5"/>
  <c r="L404" i="5"/>
  <c r="K404" i="5"/>
  <c r="J404" i="5"/>
  <c r="I404" i="5"/>
  <c r="H404" i="5"/>
  <c r="G404" i="5"/>
  <c r="F404" i="5"/>
  <c r="N403" i="5"/>
  <c r="M403" i="5"/>
  <c r="L403" i="5"/>
  <c r="K403" i="5"/>
  <c r="J403" i="5"/>
  <c r="I403" i="5"/>
  <c r="H403" i="5"/>
  <c r="G403" i="5"/>
  <c r="F403" i="5"/>
  <c r="O398" i="5"/>
  <c r="N386" i="5"/>
  <c r="M386" i="5"/>
  <c r="L386" i="5"/>
  <c r="K386" i="5"/>
  <c r="J386" i="5"/>
  <c r="I386" i="5"/>
  <c r="H386" i="5"/>
  <c r="G386" i="5"/>
  <c r="F386" i="5"/>
  <c r="N385" i="5"/>
  <c r="M385" i="5"/>
  <c r="L385" i="5"/>
  <c r="K385" i="5"/>
  <c r="J385" i="5"/>
  <c r="I385" i="5"/>
  <c r="H385" i="5"/>
  <c r="G385" i="5"/>
  <c r="F385" i="5"/>
  <c r="N380" i="5"/>
  <c r="M380" i="5"/>
  <c r="L380" i="5"/>
  <c r="K380" i="5"/>
  <c r="J380" i="5"/>
  <c r="I380" i="5"/>
  <c r="H380" i="5"/>
  <c r="G380" i="5"/>
  <c r="F380" i="5"/>
  <c r="N379" i="5"/>
  <c r="M379" i="5"/>
  <c r="L379" i="5"/>
  <c r="K379" i="5"/>
  <c r="J379" i="5"/>
  <c r="I379" i="5"/>
  <c r="H379" i="5"/>
  <c r="G379" i="5"/>
  <c r="F379" i="5"/>
  <c r="O355" i="5"/>
  <c r="P350" i="5"/>
  <c r="P345" i="5"/>
  <c r="P322" i="5"/>
  <c r="Q309" i="5"/>
  <c r="P309" i="5"/>
  <c r="O309" i="5"/>
  <c r="Q308" i="5"/>
  <c r="P308" i="5"/>
  <c r="O308" i="5"/>
  <c r="P288" i="5"/>
  <c r="Q275" i="5"/>
  <c r="P275" i="5"/>
  <c r="O275" i="5"/>
  <c r="Q274" i="5"/>
  <c r="P274" i="5"/>
  <c r="O274" i="5"/>
  <c r="P266" i="5"/>
  <c r="P265" i="5"/>
  <c r="P267" i="5" s="1"/>
  <c r="P270" i="5" s="1"/>
  <c r="P271" i="5" s="1"/>
  <c r="P255" i="5"/>
  <c r="P256" i="5" s="1"/>
  <c r="P257" i="5" s="1"/>
  <c r="F240" i="5"/>
  <c r="F241" i="5" s="1"/>
  <c r="F237" i="5"/>
  <c r="F239" i="5" s="1"/>
  <c r="F236" i="5"/>
  <c r="F238" i="5" s="1"/>
  <c r="P232" i="5"/>
  <c r="Q231" i="5"/>
  <c r="P231" i="5"/>
  <c r="O231" i="5"/>
  <c r="O200" i="5"/>
  <c r="P198" i="5"/>
  <c r="P175" i="5"/>
  <c r="P169" i="5"/>
  <c r="P170" i="5" s="1"/>
  <c r="P171" i="5" s="1"/>
  <c r="P172" i="5" s="1"/>
  <c r="P173" i="5" s="1"/>
  <c r="O147" i="5"/>
  <c r="N133" i="5"/>
  <c r="M133" i="5"/>
  <c r="L133" i="5"/>
  <c r="K133" i="5"/>
  <c r="J133" i="5"/>
  <c r="I133" i="5"/>
  <c r="H133" i="5"/>
  <c r="G133" i="5"/>
  <c r="F133" i="5"/>
  <c r="O109" i="5"/>
  <c r="N98" i="5"/>
  <c r="M98" i="5"/>
  <c r="L98" i="5"/>
  <c r="K98" i="5"/>
  <c r="J98" i="5"/>
  <c r="I98" i="5"/>
  <c r="H98" i="5"/>
  <c r="G98" i="5"/>
  <c r="F98" i="5"/>
  <c r="O87" i="5"/>
  <c r="N68" i="5"/>
  <c r="M68" i="5"/>
  <c r="L68" i="5"/>
  <c r="K68" i="5"/>
  <c r="J68" i="5"/>
  <c r="I68" i="5"/>
  <c r="H68" i="5"/>
  <c r="G68" i="5"/>
  <c r="F68" i="5"/>
  <c r="N60" i="5"/>
  <c r="M60" i="5"/>
  <c r="L60" i="5"/>
  <c r="K60" i="5"/>
  <c r="J60" i="5"/>
  <c r="I60" i="5"/>
  <c r="H60" i="5"/>
  <c r="G60" i="5"/>
  <c r="F60" i="5"/>
  <c r="N49" i="5"/>
  <c r="M49" i="5"/>
  <c r="L49" i="5"/>
  <c r="K49" i="5"/>
  <c r="J49" i="5"/>
  <c r="I49" i="5"/>
  <c r="H49" i="5"/>
  <c r="G49" i="5"/>
  <c r="F49" i="5"/>
  <c r="O36" i="5"/>
  <c r="N28" i="5"/>
  <c r="M28" i="5"/>
  <c r="L28" i="5"/>
  <c r="K28" i="5"/>
  <c r="J28" i="5"/>
  <c r="I28" i="5"/>
  <c r="H28" i="5"/>
  <c r="O16" i="5"/>
  <c r="O246" i="5" s="1"/>
  <c r="F7" i="5"/>
  <c r="F9" i="5" s="1"/>
  <c r="O5" i="5"/>
  <c r="F4" i="5"/>
  <c r="L227" i="5" l="1"/>
  <c r="L228" i="5" s="1"/>
  <c r="O227" i="5"/>
  <c r="O228" i="5" s="1"/>
  <c r="P183" i="5"/>
  <c r="P179" i="5"/>
  <c r="O98" i="5"/>
  <c r="O79" i="5"/>
</calcChain>
</file>

<file path=xl/sharedStrings.xml><?xml version="1.0" encoding="utf-8"?>
<sst xmlns="http://schemas.openxmlformats.org/spreadsheetml/2006/main" count="1332" uniqueCount="870">
  <si>
    <t>Interconnection Request</t>
  </si>
  <si>
    <t>1.</t>
  </si>
  <si>
    <t>2.</t>
  </si>
  <si>
    <t>A proposed new Generating Facility</t>
  </si>
  <si>
    <t>Generating Facility.</t>
  </si>
  <si>
    <t>3.</t>
  </si>
  <si>
    <t>Interconnection Customer provides the following information:</t>
  </si>
  <si>
    <t>Project Name:</t>
  </si>
  <si>
    <t>Street Address:</t>
  </si>
  <si>
    <t>City:</t>
  </si>
  <si>
    <t xml:space="preserve">State: </t>
  </si>
  <si>
    <t>County:</t>
  </si>
  <si>
    <t>Zip Code:</t>
  </si>
  <si>
    <t xml:space="preserve">Proposed In-Service Date: </t>
  </si>
  <si>
    <t>Proposed Initial Synchronization Date:</t>
  </si>
  <si>
    <t xml:space="preserve">Proposed Commercial Operation Date: </t>
  </si>
  <si>
    <t>Name, address, telephone number, and e-mail address of Interconnection Customer's</t>
  </si>
  <si>
    <t>Title:</t>
  </si>
  <si>
    <t>Company Name:</t>
  </si>
  <si>
    <t xml:space="preserve">Street Address: </t>
  </si>
  <si>
    <t xml:space="preserve">Zip Code: </t>
  </si>
  <si>
    <t xml:space="preserve">Phone Number: </t>
  </si>
  <si>
    <t xml:space="preserve">Email Address: </t>
  </si>
  <si>
    <t>Interconnection Customer Data (set forth in Attachment A):</t>
  </si>
  <si>
    <t xml:space="preserve">2. </t>
  </si>
  <si>
    <t xml:space="preserve">3. </t>
  </si>
  <si>
    <t>4.</t>
  </si>
  <si>
    <t>Evidence of Site Control</t>
  </si>
  <si>
    <t xml:space="preserve">5. </t>
  </si>
  <si>
    <t>Load Flow Model (.epc)</t>
  </si>
  <si>
    <t>Dynamic Model (.dyd)</t>
  </si>
  <si>
    <t>Reactive Power capability document</t>
  </si>
  <si>
    <t>Single Line Diagram</t>
  </si>
  <si>
    <t>Revision 1.0</t>
  </si>
  <si>
    <t>6.</t>
  </si>
  <si>
    <t>7.</t>
  </si>
  <si>
    <t>8.</t>
  </si>
  <si>
    <t>9.</t>
  </si>
  <si>
    <t>Site Drawing (.kmz)</t>
  </si>
  <si>
    <t>Latitude:</t>
  </si>
  <si>
    <t xml:space="preserve">Longitude: </t>
  </si>
  <si>
    <t>Provide the following project megawatt values:</t>
  </si>
  <si>
    <t xml:space="preserve">Project Location: </t>
  </si>
  <si>
    <t xml:space="preserve">Total Generating Facility Gross Capacity: </t>
  </si>
  <si>
    <t>This value equals the total installed MW capacity at unity power factor</t>
  </si>
  <si>
    <t>Total Generating Facility Gross Output:</t>
  </si>
  <si>
    <t>Gross output achieving desired net MW at POI described below</t>
  </si>
  <si>
    <t>Generating Facility Auxiliary Load:</t>
  </si>
  <si>
    <t>Maximum Net Megawatt Electrical Output:</t>
  </si>
  <si>
    <t>This is for a proposed new Generating Facility. Total Generating Facility Gross Output less</t>
  </si>
  <si>
    <t>Generating Facility Auxiliary Load</t>
  </si>
  <si>
    <t>Address or location, including the county, of the proposed new Generating Facility site or,</t>
  </si>
  <si>
    <t>in the case of an existing Generating Facility, the name and specific location, including the</t>
  </si>
  <si>
    <t>county, of the existing Generating Facility;</t>
  </si>
  <si>
    <t>MVA</t>
  </si>
  <si>
    <t>MW</t>
  </si>
  <si>
    <t>OR</t>
  </si>
  <si>
    <t xml:space="preserve">Net Megawatt Increase: </t>
  </si>
  <si>
    <t>This is for an increase or Material Modification to an existing Generating Facility, Total</t>
  </si>
  <si>
    <t>Generating Facility Gross Output less Generating Facility Auxiliary Load</t>
  </si>
  <si>
    <t>Anticipated losses between the Generating Facility and POI:</t>
  </si>
  <si>
    <t>Include all transformer and line losses between the generating units and the POI</t>
  </si>
  <si>
    <t xml:space="preserve">Requested Interconnection Service Capacity (Desired Net MW at POI): </t>
  </si>
  <si>
    <t>This MW value is the pro rata basis for cost allocations of Network Upgrades except short</t>
  </si>
  <si>
    <t>circuit related Network Upgrades in the interconnection studies. This is the value that will</t>
  </si>
  <si>
    <t xml:space="preserve">appear in the WWD interconnection queue. </t>
  </si>
  <si>
    <t>Provide a descrioption of any control scheme which will be installed to ensure that the</t>
  </si>
  <si>
    <t>requested Interconnection Service Capacity does not exceed the above desired value.</t>
  </si>
  <si>
    <t>Type of project (i.e., gas turbine, solar, battery, etc.) and general descroption of the</t>
  </si>
  <si>
    <t xml:space="preserve">increase only. </t>
  </si>
  <si>
    <t>equipment configuration (if more than one type is chosen include gross installed MW for</t>
  </si>
  <si>
    <t>Generation Type</t>
  </si>
  <si>
    <t>Fuel Type</t>
  </si>
  <si>
    <t>Co-location</t>
  </si>
  <si>
    <t>Hybrid</t>
  </si>
  <si>
    <t>Co-Located</t>
  </si>
  <si>
    <t>General Description of the equipment configuration (e.g. number, size, type, etc.):</t>
  </si>
  <si>
    <t>a.</t>
  </si>
  <si>
    <t>b.</t>
  </si>
  <si>
    <t>c.</t>
  </si>
  <si>
    <t>d.</t>
  </si>
  <si>
    <t>Proposed In-Service Date (first date transmission is needed to the facility), Trial Operation</t>
  </si>
  <si>
    <t>Commencement Date and Commercial Operation Date in MM/DD/YYY format and Term</t>
  </si>
  <si>
    <t>Proposed Term of Service (years):</t>
  </si>
  <si>
    <t>(MM/DD/YYYY)</t>
  </si>
  <si>
    <t>e.</t>
  </si>
  <si>
    <t>contact person (primary person who will be contacted):</t>
  </si>
  <si>
    <t>First Name:</t>
  </si>
  <si>
    <t xml:space="preserve">Last Name: </t>
  </si>
  <si>
    <t>f.</t>
  </si>
  <si>
    <t>Voltage Level:</t>
  </si>
  <si>
    <t>Substation Name</t>
  </si>
  <si>
    <t>Voltage Level</t>
  </si>
  <si>
    <t>VCIP Substation No. 2</t>
  </si>
  <si>
    <t>VCIP Substation No. 3</t>
  </si>
  <si>
    <t>VCIP Substation No. 4</t>
  </si>
  <si>
    <t>VCIP Substation No. 5</t>
  </si>
  <si>
    <t>kV</t>
  </si>
  <si>
    <t>g.</t>
  </si>
  <si>
    <t>•</t>
  </si>
  <si>
    <t>5.</t>
  </si>
  <si>
    <t>Evidence of Site Control as specified in the LGIP.</t>
  </si>
  <si>
    <t>Type of Site Control Provided:</t>
  </si>
  <si>
    <t>Proof of Ownership (Deed)</t>
  </si>
  <si>
    <t>Lease Agreement</t>
  </si>
  <si>
    <t>Option to Purchase</t>
  </si>
  <si>
    <t>Option to Lease</t>
  </si>
  <si>
    <t>Development Agreement</t>
  </si>
  <si>
    <t>Is Site Control granted to the Interconnection Customer (i.e. to the same entity with the</t>
  </si>
  <si>
    <t>No. Please explain the relationship between entities.</t>
  </si>
  <si>
    <t>Yes</t>
  </si>
  <si>
    <t>Term of Agreement:</t>
  </si>
  <si>
    <t xml:space="preserve">Term of Option (if applicable): </t>
  </si>
  <si>
    <t>Years</t>
  </si>
  <si>
    <t>Acres</t>
  </si>
  <si>
    <t>Other? Please Explain:</t>
  </si>
  <si>
    <t>Please describe the status of the CEQA documents and expected date of completion:</t>
  </si>
  <si>
    <t>If the CEQA document has been completed, please provide the name of the document and</t>
  </si>
  <si>
    <t xml:space="preserve">the State Clearinghouse number, if available: </t>
  </si>
  <si>
    <t xml:space="preserve">Name: </t>
  </si>
  <si>
    <t xml:space="preserve">State Clearinghouse Number: </t>
  </si>
  <si>
    <t>Expected Date of Completion:</t>
  </si>
  <si>
    <t xml:space="preserve">CEQA Lead Agency: </t>
  </si>
  <si>
    <t>Status of the CEQA Documents:</t>
  </si>
  <si>
    <t>This Interconnection Request if submitted by:</t>
  </si>
  <si>
    <t xml:space="preserve">Legal name of the Interconnection Customer: </t>
  </si>
  <si>
    <t xml:space="preserve">State of Origin for Secretary of State Document: </t>
  </si>
  <si>
    <t>Name of Parent Company (if applicable):</t>
  </si>
  <si>
    <t>Last Name:</t>
  </si>
  <si>
    <t>Date (MM/DD/YYYY):</t>
  </si>
  <si>
    <t>Field Volts</t>
  </si>
  <si>
    <t>%</t>
  </si>
  <si>
    <t>Single Phase</t>
  </si>
  <si>
    <t>Three Phase</t>
  </si>
  <si>
    <t>Item #</t>
  </si>
  <si>
    <t>UNITS</t>
  </si>
  <si>
    <t>I. Overall Project MW Information</t>
  </si>
  <si>
    <t>Calculated values for validation. Do not enter here.</t>
  </si>
  <si>
    <t>I.1</t>
  </si>
  <si>
    <t>Total Generating Facility gross capacity</t>
  </si>
  <si>
    <t>I.2</t>
  </si>
  <si>
    <t>Total Generating Facility gross output</t>
  </si>
  <si>
    <t>The gross MW output to achieve requested MW at POI</t>
  </si>
  <si>
    <t>I.3</t>
  </si>
  <si>
    <t>I.4</t>
  </si>
  <si>
    <t>Project net capacity at Generating Facility</t>
  </si>
  <si>
    <t>I.5</t>
  </si>
  <si>
    <t>Anticipated Losses between the Generating Facility and POI</t>
  </si>
  <si>
    <t>Include all transformer and line losses between the generating units and the POI at total Generating Facility gross output as calculated by the power flow model in .epc file</t>
  </si>
  <si>
    <t>I.6</t>
  </si>
  <si>
    <t>Desired net output at POI</t>
  </si>
  <si>
    <t>must match MW value derived from power flow model in .epc file</t>
  </si>
  <si>
    <t>I.7</t>
  </si>
  <si>
    <t>Standby Load when Generating Facility is off-line</t>
  </si>
  <si>
    <t>I.8</t>
  </si>
  <si>
    <t>For combined cycle plants, specify the plant net output capacity for an outage of the steam turbine or an outage of a single combustion turbine</t>
  </si>
  <si>
    <t>II. Individual Generating Facility Characteristics</t>
  </si>
  <si>
    <t>II.1</t>
  </si>
  <si>
    <t xml:space="preserve">Generating Facility Name </t>
  </si>
  <si>
    <t>Gen Type1</t>
  </si>
  <si>
    <t>Gen Type2</t>
  </si>
  <si>
    <t>Gen Type3</t>
  </si>
  <si>
    <t>Gen Type4</t>
  </si>
  <si>
    <t>Gen Type5</t>
  </si>
  <si>
    <t>Gen Type6</t>
  </si>
  <si>
    <t>Gen Type7</t>
  </si>
  <si>
    <t>Gen Type8</t>
  </si>
  <si>
    <t>Gen Type9</t>
  </si>
  <si>
    <t>II.2</t>
  </si>
  <si>
    <t>Technology</t>
  </si>
  <si>
    <t>II.3</t>
  </si>
  <si>
    <t>Type  (Scroll to the right for help info)</t>
  </si>
  <si>
    <t>II.4</t>
  </si>
  <si>
    <t>Manufacturer</t>
  </si>
  <si>
    <t>II.5</t>
  </si>
  <si>
    <t>Model Name</t>
  </si>
  <si>
    <t>II.6</t>
  </si>
  <si>
    <t>Model Number</t>
  </si>
  <si>
    <t>not required</t>
  </si>
  <si>
    <t>II.7</t>
  </si>
  <si>
    <t>Version (if applicable)</t>
  </si>
  <si>
    <t>II.8</t>
  </si>
  <si>
    <t>Year Manufactured</t>
  </si>
  <si>
    <t>II.9</t>
  </si>
  <si>
    <t>Number of Individual Generators or Inverters</t>
  </si>
  <si>
    <t>II.10</t>
  </si>
  <si>
    <t>Nominal Terminal Voltage</t>
  </si>
  <si>
    <t>II.11</t>
  </si>
  <si>
    <t>Expected average high ambient temperature for the site</t>
  </si>
  <si>
    <t>⁰C</t>
  </si>
  <si>
    <t>II.12</t>
  </si>
  <si>
    <t>II.13</t>
  </si>
  <si>
    <t>II.14</t>
  </si>
  <si>
    <t>Individual generator power factor at rated MW</t>
  </si>
  <si>
    <t>calculated</t>
  </si>
  <si>
    <t>II.15</t>
  </si>
  <si>
    <t>Individual generator power factor regulation range at rated MW output</t>
  </si>
  <si>
    <t>Leading (-)</t>
  </si>
  <si>
    <t>II.16</t>
  </si>
  <si>
    <t>Lagging (+)</t>
  </si>
  <si>
    <t>II.17</t>
  </si>
  <si>
    <t>Generator Voltage Regulation Range (+/-)</t>
  </si>
  <si>
    <t>II.18</t>
  </si>
  <si>
    <t>Phase</t>
  </si>
  <si>
    <t>II.19</t>
  </si>
  <si>
    <t>Connection</t>
  </si>
  <si>
    <t>Ungrounded WYE</t>
  </si>
  <si>
    <t>II.20</t>
  </si>
  <si>
    <t>ACTION REQUIRED:</t>
  </si>
  <si>
    <t>Please submit generator reactive capability curves</t>
  </si>
  <si>
    <t>III. Synchronous Generator Information</t>
  </si>
  <si>
    <t>A. Generator</t>
  </si>
  <si>
    <t>calculation</t>
  </si>
  <si>
    <t>III.1</t>
  </si>
  <si>
    <t>Rated Generator speed</t>
  </si>
  <si>
    <t>RPM</t>
  </si>
  <si>
    <t>III.2</t>
  </si>
  <si>
    <t>Generator Efficiency at Rated Load</t>
  </si>
  <si>
    <t>III.3</t>
  </si>
  <si>
    <t>Moment of Inertia (including prime mover)</t>
  </si>
  <si>
    <t>III.4</t>
  </si>
  <si>
    <t>Inertia Time Constant (on machine base) H (Sec or MJ/MVA)</t>
  </si>
  <si>
    <t>MJ/MVA</t>
  </si>
  <si>
    <t>III.5</t>
  </si>
  <si>
    <t>SCR (Short-Circuit Ratio – the ratio of the field current required for rated open-circuit voltage to the field current required for rated short-circuit current</t>
  </si>
  <si>
    <t>III.6</t>
  </si>
  <si>
    <t>skip</t>
  </si>
  <si>
    <t>III.7</t>
  </si>
  <si>
    <t>Rated Hydrogen Cooling Pressure (Steam Units only)</t>
  </si>
  <si>
    <t>PSIG</t>
  </si>
  <si>
    <t>III.8</t>
  </si>
  <si>
    <t>Dynamic Model Name</t>
  </si>
  <si>
    <t>III.9</t>
  </si>
  <si>
    <t>If other, specify the model name and reason to use non-WECC approved model</t>
  </si>
  <si>
    <t>Other (Explain Below)</t>
  </si>
  <si>
    <t>III.10</t>
  </si>
  <si>
    <t>Please submit a plot of generator terminal voltage versus field current that shows the air gap line, the open-circuit saturation curve, and the saturation curve at full load and rated power factor</t>
  </si>
  <si>
    <t>B. Excitation for Each Generator</t>
  </si>
  <si>
    <t xml:space="preserve">this section is required if unit or plant &gt; 75MVA </t>
  </si>
  <si>
    <t>III.11</t>
  </si>
  <si>
    <t>Manufacture</t>
  </si>
  <si>
    <t>III.12</t>
  </si>
  <si>
    <t>For exciter type, please choose from 1 to 9 below or describe the specific excitation system.</t>
  </si>
  <si>
    <t>III.13</t>
  </si>
  <si>
    <t>Other? - Please Specify:</t>
  </si>
  <si>
    <t>Other? (Specify):</t>
  </si>
  <si>
    <t>III.14</t>
  </si>
  <si>
    <t>Excitation system response ratio</t>
  </si>
  <si>
    <t>ASA</t>
  </si>
  <si>
    <t>III.15</t>
  </si>
  <si>
    <t>Full load rated exciter output voltage</t>
  </si>
  <si>
    <t>V</t>
  </si>
  <si>
    <t>III.16</t>
  </si>
  <si>
    <t>Maximum exciter output voltage (ceiling voltage)</t>
  </si>
  <si>
    <t>III.17</t>
  </si>
  <si>
    <t>Other comments regarding the excitation system?</t>
  </si>
  <si>
    <t>III.18</t>
  </si>
  <si>
    <t>Please submit a copy of the block diagram of the excitation system from its instruction manual</t>
  </si>
  <si>
    <t>III.19</t>
  </si>
  <si>
    <t>C. Power System Stabilizer for Each Generator</t>
  </si>
  <si>
    <t>this section is required if unit  &gt; 75MVA or unit &gt; 30MVA and plant &gt; 75 MVA</t>
  </si>
  <si>
    <t>III.20</t>
  </si>
  <si>
    <t>III.21</t>
  </si>
  <si>
    <t>Is the PSS digital or analog:</t>
  </si>
  <si>
    <t>III.22</t>
  </si>
  <si>
    <t>Note the input signal source for the PSS</t>
  </si>
  <si>
    <t>III.23</t>
  </si>
  <si>
    <t>III.24</t>
  </si>
  <si>
    <t>Other comments regarding the PSS?</t>
  </si>
  <si>
    <t>Please attach a copy of a block diagram of the PSS from the PSS Instruction Manual and the correspondence between dial settings and the time constants or PSS gain</t>
  </si>
  <si>
    <t>D. Turbine-Governor for Each Generator</t>
  </si>
  <si>
    <t>Turbine Type</t>
  </si>
  <si>
    <t>III.25</t>
  </si>
  <si>
    <t>Turbine manufacturer</t>
  </si>
  <si>
    <t>III.26</t>
  </si>
  <si>
    <t>Maximum turbine power output</t>
  </si>
  <si>
    <t>III.27</t>
  </si>
  <si>
    <t>Minimum turbine power output (while on line)</t>
  </si>
  <si>
    <t>III.28</t>
  </si>
  <si>
    <t>Governor Droop setting (speed regulation)</t>
  </si>
  <si>
    <t>III.29</t>
  </si>
  <si>
    <t>Is the governor mechanical-hydraulic or electro-hydraulic?
(electro-hydraulic governors have an electronic speed sensor and transducer)</t>
  </si>
  <si>
    <t>III.30</t>
  </si>
  <si>
    <t>Other comments regarding the turbine governor system:</t>
  </si>
  <si>
    <t>E. Steam, gas or combined-cycle turbines:</t>
  </si>
  <si>
    <t>III.31</t>
  </si>
  <si>
    <t>If steam or combined-cycle, does the turbine system have a reheat process (i.e., both high and low pressure turbines)?</t>
  </si>
  <si>
    <t>If steam with reheat process, or if combined-cycle, indicate the percent of full load power produced by each turbine:</t>
  </si>
  <si>
    <t>III.32</t>
  </si>
  <si>
    <t>Low pressure turbine or gas turbine</t>
  </si>
  <si>
    <t>III.33</t>
  </si>
  <si>
    <t>High pressure turbine or steam turbine</t>
  </si>
  <si>
    <t>F. Hydro turbines:</t>
  </si>
  <si>
    <t>III.34</t>
  </si>
  <si>
    <t>Turbine efficiency at rated load</t>
  </si>
  <si>
    <t>III.35</t>
  </si>
  <si>
    <t>Length of penstock</t>
  </si>
  <si>
    <t>Feet</t>
  </si>
  <si>
    <t>III.36</t>
  </si>
  <si>
    <t>Average cross-sectional area of the penstock</t>
  </si>
  <si>
    <t>III.37</t>
  </si>
  <si>
    <t>Typical maximum head 
(vertical distance from the bottom of the penstock, at the gate, to the water level)</t>
  </si>
  <si>
    <t>III.38</t>
  </si>
  <si>
    <t>Water supply</t>
  </si>
  <si>
    <t>III.39</t>
  </si>
  <si>
    <t>Water flow rate at the typical maximum head</t>
  </si>
  <si>
    <t>III.40</t>
  </si>
  <si>
    <t>Average energy rate</t>
  </si>
  <si>
    <t>kWh/
Acre-Ft</t>
  </si>
  <si>
    <t>III.41</t>
  </si>
  <si>
    <t>Estimated yearly energy production</t>
  </si>
  <si>
    <t>kWh/
Year</t>
  </si>
  <si>
    <t>G. Short Circuit Data</t>
  </si>
  <si>
    <t>III.42</t>
  </si>
  <si>
    <t>X"1 – positive sequence subtransient reactance (saturated)</t>
  </si>
  <si>
    <t>p.u**</t>
  </si>
  <si>
    <t>III.43</t>
  </si>
  <si>
    <t>X"1 – positive sequence subtransient reactance (unsaturated)</t>
  </si>
  <si>
    <t>III.44</t>
  </si>
  <si>
    <t>X2 – negative sequence reactance</t>
  </si>
  <si>
    <t>III.45</t>
  </si>
  <si>
    <t>X0 – zero sequence reactance</t>
  </si>
  <si>
    <t>III.46</t>
  </si>
  <si>
    <t>Generator Grounding</t>
  </si>
  <si>
    <t>III.47</t>
  </si>
  <si>
    <t>If grounded through impedance, please enter:</t>
  </si>
  <si>
    <t>R:</t>
  </si>
  <si>
    <t>ohms</t>
  </si>
  <si>
    <t>Grounded through Impedance</t>
  </si>
  <si>
    <t>III.48</t>
  </si>
  <si>
    <t>X:</t>
  </si>
  <si>
    <t>III.49</t>
  </si>
  <si>
    <t xml:space="preserve">** On generator MVA base and nominal line voltage (kV) Base
</t>
  </si>
  <si>
    <t>IV. Induction Machine Information (Individual Generator Data)</t>
  </si>
  <si>
    <t>Induction Machine Information</t>
  </si>
  <si>
    <t>IV.1</t>
  </si>
  <si>
    <t>IV.2</t>
  </si>
  <si>
    <t xml:space="preserve">Do you wish reclose blocking?  </t>
  </si>
  <si>
    <t>Note:  Sufficient capacitance may be on the line now, or in the future, and the generator may self-excite unexpectedly.</t>
  </si>
  <si>
    <t>IV.3</t>
  </si>
  <si>
    <t>IV.4</t>
  </si>
  <si>
    <t>Average Site Elevation</t>
  </si>
  <si>
    <t>IV.5</t>
  </si>
  <si>
    <t>Volt</t>
  </si>
  <si>
    <t>IV.6</t>
  </si>
  <si>
    <t>Field Amperes</t>
  </si>
  <si>
    <t>Amp</t>
  </si>
  <si>
    <t>IV.7</t>
  </si>
  <si>
    <t>Motoring Power</t>
  </si>
  <si>
    <t>IV.8</t>
  </si>
  <si>
    <t>Neutral Grounding Resistor (in applicable)</t>
  </si>
  <si>
    <t>ohm</t>
  </si>
  <si>
    <t>IV.9</t>
  </si>
  <si>
    <t>sec</t>
  </si>
  <si>
    <t>IV.10</t>
  </si>
  <si>
    <t>Rotor Resistance</t>
  </si>
  <si>
    <t>IV.11</t>
  </si>
  <si>
    <t>Stator Resistance</t>
  </si>
  <si>
    <t>IV.12</t>
  </si>
  <si>
    <t>Stator Reactance</t>
  </si>
  <si>
    <t>IV.13</t>
  </si>
  <si>
    <t>Magnetized Reactance</t>
  </si>
  <si>
    <t>IV.14</t>
  </si>
  <si>
    <t>Short Circuit Reactance</t>
  </si>
  <si>
    <t>IV.15</t>
  </si>
  <si>
    <t>Exciting Current</t>
  </si>
  <si>
    <t>amp</t>
  </si>
  <si>
    <t>IV.16</t>
  </si>
  <si>
    <t>Temperature Rise</t>
  </si>
  <si>
    <t>IV.17</t>
  </si>
  <si>
    <t>Frame Size</t>
  </si>
  <si>
    <t>IV.18</t>
  </si>
  <si>
    <t>Design Letter</t>
  </si>
  <si>
    <t>IV.19</t>
  </si>
  <si>
    <t>Reactive Power Required (No Load)</t>
  </si>
  <si>
    <t>kVARS</t>
  </si>
  <si>
    <t>IV.20</t>
  </si>
  <si>
    <t>Reactive Power Required (Full Load)</t>
  </si>
  <si>
    <t>IV.21</t>
  </si>
  <si>
    <t>Total Rotating Inertial I (Per Unit on 100 MVA Base)</t>
  </si>
  <si>
    <t>p.u</t>
  </si>
  <si>
    <t>Short Circuit Data</t>
  </si>
  <si>
    <t>IV.22</t>
  </si>
  <si>
    <t>IV.23</t>
  </si>
  <si>
    <t>IV.24</t>
  </si>
  <si>
    <t>IV.25</t>
  </si>
  <si>
    <t>IV.26</t>
  </si>
  <si>
    <t>IV.27</t>
  </si>
  <si>
    <t>IV.28</t>
  </si>
  <si>
    <t>IV.29</t>
  </si>
  <si>
    <t>V. Inverter-Based Machine Information (Individual Inverter Data)</t>
  </si>
  <si>
    <t>Inverter/Converter Data</t>
  </si>
  <si>
    <t>V.1</t>
  </si>
  <si>
    <t>Will project be using a solar tracking system? 
If Yes, please provide a brief description of the tracking system to be used:</t>
  </si>
  <si>
    <t>Inverter Name</t>
  </si>
  <si>
    <t>V.2</t>
  </si>
  <si>
    <t>List of adjustable set points for the protective equipment or software</t>
  </si>
  <si>
    <t>V.3</t>
  </si>
  <si>
    <t>Harmonics Characteristics</t>
  </si>
  <si>
    <t>V.4</t>
  </si>
  <si>
    <t>Start-up Requirement</t>
  </si>
  <si>
    <t>Maximum design fault contribution current*:</t>
  </si>
  <si>
    <t>V.9</t>
  </si>
  <si>
    <t>Does the inverter produce negative sequence fault current</t>
  </si>
  <si>
    <t>No</t>
  </si>
  <si>
    <t>V.10</t>
  </si>
  <si>
    <t xml:space="preserve">Will the inverter go into momentary cessation (i.e. connected to the grid but not injecting any current into the grid) during abnormal voltage conditions? </t>
  </si>
  <si>
    <t>If yes, fill out the following:</t>
  </si>
  <si>
    <t>V.11</t>
  </si>
  <si>
    <t>Low voltage momentary cessation voltage threshold</t>
  </si>
  <si>
    <t>p.u.</t>
  </si>
  <si>
    <t>Yes; explain below</t>
  </si>
  <si>
    <t>V.12</t>
  </si>
  <si>
    <t>High voltage momentary cessation voltage threshold</t>
  </si>
  <si>
    <t>V.13</t>
  </si>
  <si>
    <t>Time delay before the inverter begins injecting current after momentary cessation, once voltage has returned to within the momentary cessation voltage threshold(s)</t>
  </si>
  <si>
    <t>seconds</t>
  </si>
  <si>
    <t>V.14</t>
  </si>
  <si>
    <t>Active current ramp rate when recovering from momentary cessation</t>
  </si>
  <si>
    <t>p.u./sec</t>
  </si>
  <si>
    <t>V.15</t>
  </si>
  <si>
    <t>MVA base for the active current ramp rate above</t>
  </si>
  <si>
    <t>If no, fill out the following:</t>
  </si>
  <si>
    <t>V.16</t>
  </si>
  <si>
    <t>Describe inverter control during the system fault conditions. Provide information regarding control freeze, priority between active and reactive currents, master controller vs local control, etc. Include the voltage regulation propotional gain (k-factor) of the reactive current.</t>
  </si>
  <si>
    <t>No; explain below</t>
  </si>
  <si>
    <t>V.17</t>
  </si>
  <si>
    <t>Does the inverter lock itself out after certain numbers of tripping during a given period? If yes, please describe the number of trips to lock-out and how the inverter restores operation.</t>
  </si>
  <si>
    <t>V.18</t>
  </si>
  <si>
    <t>Once tripped, what is the return ramp rate in %/second at what MVA base</t>
  </si>
  <si>
    <t>V.19</t>
  </si>
  <si>
    <t>Frequency tripping settings -
provide up to 10 pairs of frequency tripping value and associated time delay; if no frequency tripping, please enter (57Hz, 999sec) and (63Hz, 999sec)</t>
  </si>
  <si>
    <t>Hz, Sec</t>
  </si>
  <si>
    <t>VI. Energy Storage Information</t>
  </si>
  <si>
    <t>VI.1</t>
  </si>
  <si>
    <t>transmission grid</t>
  </si>
  <si>
    <t xml:space="preserve">Tip: Select "transmission grid" if there are multiple charging sources inlcuding transmission grid. </t>
  </si>
  <si>
    <t>VI.2</t>
  </si>
  <si>
    <t>If selected "other" above, explain</t>
  </si>
  <si>
    <t>N/A</t>
  </si>
  <si>
    <t>other (please explain)</t>
  </si>
  <si>
    <t>VI.3</t>
  </si>
  <si>
    <t>Select the operation of charging</t>
  </si>
  <si>
    <t>VI.4</t>
  </si>
  <si>
    <t>Total Storage Capability</t>
  </si>
  <si>
    <t>MWh</t>
  </si>
  <si>
    <t>VI.5</t>
  </si>
  <si>
    <t>Charge/Discharge Cycle Efficiency</t>
  </si>
  <si>
    <t>VI.6</t>
  </si>
  <si>
    <t>Rated Storage Discharging Power</t>
  </si>
  <si>
    <t>VI.7</t>
  </si>
  <si>
    <t>Discharge Duration under Rated Power</t>
  </si>
  <si>
    <t>Hours</t>
  </si>
  <si>
    <t>VI.8</t>
  </si>
  <si>
    <t>Maximum Storage Discharging Power</t>
  </si>
  <si>
    <t>VI.9</t>
  </si>
  <si>
    <t>Discharge Duration under Maximum Power</t>
  </si>
  <si>
    <t>VI.10</t>
  </si>
  <si>
    <t>Rated Storage Charging Power</t>
  </si>
  <si>
    <t>VI.11</t>
  </si>
  <si>
    <t>Charge Duration under Rated Power</t>
  </si>
  <si>
    <t>VI.12</t>
  </si>
  <si>
    <t>Maximum Storage Charging Power</t>
  </si>
  <si>
    <t>VI.13</t>
  </si>
  <si>
    <t>Charge Duration under Maximum Power</t>
  </si>
  <si>
    <t>VI.14</t>
  </si>
  <si>
    <t>Primary frequency response operating range</t>
  </si>
  <si>
    <t>VI.15</t>
  </si>
  <si>
    <t>Minimum State of Charge</t>
  </si>
  <si>
    <t>VI.16</t>
  </si>
  <si>
    <t>Maximum State of Charge</t>
  </si>
  <si>
    <t>VII. Voltage / Power Factor Control, Frequency Control &amp; Power Plant Controller</t>
  </si>
  <si>
    <t>Reactive Capability Requirements</t>
  </si>
  <si>
    <t>Synchronous Generators</t>
  </si>
  <si>
    <t xml:space="preserve">The Generating Unit will maintain a composite power delivery at continuous rated power output at the terminals of the Electric Generating Unit at a power factor within the range of 0.95 leading to 0.90 lagging. </t>
  </si>
  <si>
    <t>Asynchronous Generators</t>
  </si>
  <si>
    <t xml:space="preserve">The Generating Unit will maintain a composite power delivery at continuous rated power output at the high-side of the generator substation at a power factor within the range of 0.95 leading to 0.95 lagging. This power factor range standard shall be dynamic and can be met using, for example, power electronics designed to supply this level of reactive capability (taking into account any limitations due to voltage level, real power output, etc.) or fixed and switched capacitors or reactors, or a combination of the two. Refer to FERC Order No. 827 for more detail. </t>
  </si>
  <si>
    <t>Devices to Provide Required Reactive Capability</t>
  </si>
  <si>
    <t>VII.1</t>
  </si>
  <si>
    <t>1) Reactive power capability from generators at the expected ambient temperture</t>
  </si>
  <si>
    <t>Qmax</t>
  </si>
  <si>
    <t>MVARS</t>
  </si>
  <si>
    <t>For your reference, Qmax and Qmin to the right are calculate from the gross MVA and MW. You may enter any Qmax and Qmin within the calculated range.</t>
  </si>
  <si>
    <t>VII.2</t>
  </si>
  <si>
    <t>Qmin</t>
  </si>
  <si>
    <t>VII.3</t>
  </si>
  <si>
    <t>Expected ambient temperature for the reactive capability above</t>
  </si>
  <si>
    <t>2) Additional reactive devices</t>
  </si>
  <si>
    <t>Var Device 1</t>
  </si>
  <si>
    <t>Var Device 2</t>
  </si>
  <si>
    <t>Var Device 3</t>
  </si>
  <si>
    <t>Var Device 4</t>
  </si>
  <si>
    <t>VII.4</t>
  </si>
  <si>
    <t>Type of Device</t>
  </si>
  <si>
    <t>SVD</t>
  </si>
  <si>
    <t>VII.5</t>
  </si>
  <si>
    <t>static</t>
  </si>
  <si>
    <t>4 Stages</t>
  </si>
  <si>
    <t>VII.6</t>
  </si>
  <si>
    <t>VII.7</t>
  </si>
  <si>
    <t>VII.8</t>
  </si>
  <si>
    <t>Location</t>
  </si>
  <si>
    <t>VII.9</t>
  </si>
  <si>
    <t>Total reactive capability</t>
  </si>
  <si>
    <t>VII.10</t>
  </si>
  <si>
    <t>VII.11</t>
  </si>
  <si>
    <t>Total dynamic reactive capability</t>
  </si>
  <si>
    <t>VII.12</t>
  </si>
  <si>
    <t>VII.13</t>
  </si>
  <si>
    <t>Estimated dynamic reactive capability requirement if asynchronous generators</t>
  </si>
  <si>
    <t>The calculated values are to help the IC to complete the IR form. The reactive capability requirement accounting for var losses will be determined in the interconnection studies.</t>
  </si>
  <si>
    <t>VII.14</t>
  </si>
  <si>
    <t>Primary Frequency Response Requirements</t>
  </si>
  <si>
    <t>Requirement</t>
  </si>
  <si>
    <t>Interconnection Customer is required to install a governor or equivalent controls with the capability of operating: (1) with a maximum 5 percent droop on the nameplate capacity base and +/-0.036Hz deadband; or (2) in accordance with the relevant droop, deadband, and timely and sustained response setteings form an approved NERC Reliability Standard providng for equivalent or more stringent paramenters.Refer to FERC Order 842 for more detail.</t>
  </si>
  <si>
    <t>Generator Name</t>
  </si>
  <si>
    <t>calcualted</t>
  </si>
  <si>
    <t>VII.15</t>
  </si>
  <si>
    <t>Upward frequency response droop (increase output for low frequency)</t>
  </si>
  <si>
    <t>VII.16</t>
  </si>
  <si>
    <t>Downward frequency response droop (reduce output for high frequency)</t>
  </si>
  <si>
    <t>VII.17</t>
  </si>
  <si>
    <t>MW base for the droop above</t>
  </si>
  <si>
    <t>VII.18</t>
  </si>
  <si>
    <t>Frequency response deadband</t>
  </si>
  <si>
    <t>+/-</t>
  </si>
  <si>
    <t>Hz</t>
  </si>
  <si>
    <t>Power Plant Controller</t>
  </si>
  <si>
    <t>VII.19</t>
  </si>
  <si>
    <t>Is there a Power Plant Controller (PPC)?</t>
  </si>
  <si>
    <t>If yes, please answer the followings VII.19 to VII.31</t>
  </si>
  <si>
    <t>VII.20</t>
  </si>
  <si>
    <t>PPC manufacturer</t>
  </si>
  <si>
    <t>PPC VOLTAGE/VAR CONTROL</t>
  </si>
  <si>
    <t>VII.21</t>
  </si>
  <si>
    <t>Plant level voltage/Var control mode under continuous normal conditions</t>
  </si>
  <si>
    <t>Voltage Control Mode</t>
  </si>
  <si>
    <t>If other, please explain</t>
  </si>
  <si>
    <t>VII.22</t>
  </si>
  <si>
    <t>Plant level voltage/Var control mode under abnormal voltage conditions</t>
  </si>
  <si>
    <t>VII.23</t>
  </si>
  <si>
    <t xml:space="preserve">Does the PPC freeze voltage/Var control at low voltage? </t>
  </si>
  <si>
    <t>VII.24</t>
  </si>
  <si>
    <t>If yes above, enter the voltage at which PPC freezes</t>
  </si>
  <si>
    <t>VII.25</t>
  </si>
  <si>
    <t xml:space="preserve">Does the PPC implement voltage droop control? </t>
  </si>
  <si>
    <t>VII.26</t>
  </si>
  <si>
    <t>If yes above, enter the voltage droop</t>
  </si>
  <si>
    <t>VII.27</t>
  </si>
  <si>
    <t xml:space="preserve">Provide a general description of the control coordination among generators/inverters, reactive devices and transformer tap changers. </t>
  </si>
  <si>
    <t>PPC FREQUENCY/MW CONTROL</t>
  </si>
  <si>
    <t>VII.28</t>
  </si>
  <si>
    <t>Does the PPC controls overall primary frequency response capability</t>
  </si>
  <si>
    <t>If yes, please answer the next question</t>
  </si>
  <si>
    <t>VII.29</t>
  </si>
  <si>
    <t>If yes above, will the PPC maintain headroom for upward frequency response (increasing output for low frequency)?</t>
  </si>
  <si>
    <t>VII.30</t>
  </si>
  <si>
    <t>Describe how the MW at Point of Interconnection is controlled.</t>
  </si>
  <si>
    <t>VII.31</t>
  </si>
  <si>
    <t>MW upward ramp rate limit (enter a positive number)</t>
  </si>
  <si>
    <t>MW/min</t>
  </si>
  <si>
    <t>VII.32</t>
  </si>
  <si>
    <t>MW downward ramp rate limit (enter a negative number)</t>
  </si>
  <si>
    <t>VIII. Transformer Data (GSU and pad-mount transformers)</t>
  </si>
  <si>
    <t>For each type of transformer, fill out the data form provided in the following table(s). Supply copy of nameplate and manufacture’s test report when available.</t>
  </si>
  <si>
    <t>Transformer Name</t>
  </si>
  <si>
    <t>XFMR1</t>
  </si>
  <si>
    <t>XFMR2</t>
  </si>
  <si>
    <t>XFMR3</t>
  </si>
  <si>
    <t>VIII.1</t>
  </si>
  <si>
    <t>No. of Transformers</t>
  </si>
  <si>
    <t>VIII.2</t>
  </si>
  <si>
    <t>H Winding</t>
  </si>
  <si>
    <t>X Winding</t>
  </si>
  <si>
    <t>Y Winding</t>
  </si>
  <si>
    <t>RATING</t>
  </si>
  <si>
    <t>VIII.3</t>
  </si>
  <si>
    <t>Rated MVA (Please enter the rating to model the transformer in the interconnection studies)</t>
  </si>
  <si>
    <t>VIII.4</t>
  </si>
  <si>
    <t>Connection (Delta, Wye, Gnd.)</t>
  </si>
  <si>
    <t>Wye Grounded</t>
  </si>
  <si>
    <t>Delta</t>
  </si>
  <si>
    <t>Wye</t>
  </si>
  <si>
    <t>VIII.5</t>
  </si>
  <si>
    <t>Cooling Type (OA,OA/FA, etc.)</t>
  </si>
  <si>
    <t>VIII.6</t>
  </si>
  <si>
    <t>Temperature Rise Rating</t>
  </si>
  <si>
    <t>VIII.7</t>
  </si>
  <si>
    <t>Rated Voltage</t>
  </si>
  <si>
    <t>VIII.8</t>
  </si>
  <si>
    <t>BIL</t>
  </si>
  <si>
    <t>VIII.9</t>
  </si>
  <si>
    <t>Available Taps (% of rating)</t>
  </si>
  <si>
    <t>VIII.10</t>
  </si>
  <si>
    <t>Load Tap Changer? (Yes or No)</t>
  </si>
  <si>
    <t>VIII.11</t>
  </si>
  <si>
    <t>Tap Settings</t>
  </si>
  <si>
    <t>% of rating</t>
  </si>
  <si>
    <t>IMPEDANCE</t>
  </si>
  <si>
    <t>H-X</t>
  </si>
  <si>
    <t>H-Y</t>
  </si>
  <si>
    <t>X-Y</t>
  </si>
  <si>
    <t>VIII.12</t>
  </si>
  <si>
    <t>Percent ( impedance Z)</t>
  </si>
  <si>
    <t>VIII.13</t>
  </si>
  <si>
    <t>MVA Base</t>
  </si>
  <si>
    <t>VIII.14</t>
  </si>
  <si>
    <t>Tested Taps</t>
  </si>
  <si>
    <t>WINDING RESISTANCE</t>
  </si>
  <si>
    <t>VIII.15</t>
  </si>
  <si>
    <t>X/R Ratio</t>
  </si>
  <si>
    <t>Current Transformer Ratios</t>
  </si>
  <si>
    <t>VIII.16</t>
  </si>
  <si>
    <t>H</t>
  </si>
  <si>
    <t>VIII.17</t>
  </si>
  <si>
    <t>X</t>
  </si>
  <si>
    <t>VIII.18</t>
  </si>
  <si>
    <t>Y</t>
  </si>
  <si>
    <t>VIII.19</t>
  </si>
  <si>
    <t>N</t>
  </si>
  <si>
    <t>Percent Exciting Current at:</t>
  </si>
  <si>
    <t>VIII.20</t>
  </si>
  <si>
    <t>100% voltage</t>
  </si>
  <si>
    <t>VIII.21</t>
  </si>
  <si>
    <t>110% voltage</t>
  </si>
  <si>
    <t>VIII. Transformer Data (continued, pad-mount transformers only)</t>
  </si>
  <si>
    <t>XFMR4</t>
  </si>
  <si>
    <t>XFMR5</t>
  </si>
  <si>
    <t>XFMR6</t>
  </si>
  <si>
    <t>No. of Transformer</t>
  </si>
  <si>
    <t>Rated MVA</t>
  </si>
  <si>
    <t>Load Tap Changer? (Y or N)</t>
  </si>
  <si>
    <t>Percent</t>
  </si>
  <si>
    <t>110%  voltage</t>
  </si>
  <si>
    <t>IX. Interconnection Facilities Line Data</t>
  </si>
  <si>
    <t>IX.1</t>
  </si>
  <si>
    <t>Is the project sharing a gen-tie with other projects?</t>
  </si>
  <si>
    <t>IX.2</t>
  </si>
  <si>
    <t>If yes, please specify the other project(s) and location on the gen-tie the project is Interconnecting to:</t>
  </si>
  <si>
    <t>Yes (See Below)</t>
  </si>
  <si>
    <t>IX.3</t>
  </si>
  <si>
    <t>Is the project interconnection to an existing transmission line?</t>
  </si>
  <si>
    <t>IX.4</t>
  </si>
  <si>
    <t>If yes, please specify the specific Point of Interconnection (POI) location on such transmission line, including the pole number(s).</t>
  </si>
  <si>
    <t>Line1</t>
  </si>
  <si>
    <t>Line 2</t>
  </si>
  <si>
    <t>Line 3</t>
  </si>
  <si>
    <t>Line 4</t>
  </si>
  <si>
    <t>Line5</t>
  </si>
  <si>
    <t>Line 6</t>
  </si>
  <si>
    <t>Line 7</t>
  </si>
  <si>
    <t>Line 8</t>
  </si>
  <si>
    <t>Line 9</t>
  </si>
  <si>
    <t>IX.5</t>
  </si>
  <si>
    <t>Nominal Voltage</t>
  </si>
  <si>
    <t>IX.6</t>
  </si>
  <si>
    <t>Line Length</t>
  </si>
  <si>
    <t>Miles</t>
  </si>
  <si>
    <t>IX.7a</t>
  </si>
  <si>
    <t>Line Termination Point (From)</t>
  </si>
  <si>
    <t>From:</t>
  </si>
  <si>
    <t>IX.7b</t>
  </si>
  <si>
    <t>Line Termination Point (To)</t>
  </si>
  <si>
    <t>To:</t>
  </si>
  <si>
    <t>If this is a new line planned by the IC and the line length is not negligible, completed the following:</t>
  </si>
  <si>
    <t>IX.8</t>
  </si>
  <si>
    <t>Conductor Type</t>
  </si>
  <si>
    <t>IX.9</t>
  </si>
  <si>
    <t>Conductor Size</t>
  </si>
  <si>
    <t>If Bundled:</t>
  </si>
  <si>
    <t>IX.10</t>
  </si>
  <si>
    <t>Number per Phase</t>
  </si>
  <si>
    <t>IX.11</t>
  </si>
  <si>
    <t>Bundle Spacing</t>
  </si>
  <si>
    <t>Inches</t>
  </si>
  <si>
    <t>IX.12</t>
  </si>
  <si>
    <t>Phase Configuration</t>
  </si>
  <si>
    <t>Phase Spacing:</t>
  </si>
  <si>
    <t>IX.13</t>
  </si>
  <si>
    <t>A-B</t>
  </si>
  <si>
    <t>IX.14</t>
  </si>
  <si>
    <t>B-C</t>
  </si>
  <si>
    <t>IX.15</t>
  </si>
  <si>
    <t>C-A</t>
  </si>
  <si>
    <t>IX.16</t>
  </si>
  <si>
    <t>Distance of lowest conductor to Ground at full load and 40 C</t>
  </si>
  <si>
    <t>Ground Wire</t>
  </si>
  <si>
    <t>IX.17</t>
  </si>
  <si>
    <t>Type</t>
  </si>
  <si>
    <t>IX.18</t>
  </si>
  <si>
    <t>Size</t>
  </si>
  <si>
    <t>IX.19</t>
  </si>
  <si>
    <t>Distance to Ground</t>
  </si>
  <si>
    <t>Summer line ratings in amperes</t>
  </si>
  <si>
    <t>IX.20</t>
  </si>
  <si>
    <t>Normal</t>
  </si>
  <si>
    <t>Amps</t>
  </si>
  <si>
    <t>IX.21</t>
  </si>
  <si>
    <t>Emergency</t>
  </si>
  <si>
    <t>Summer line ratings in MVA (Calculation)</t>
  </si>
  <si>
    <t>IX.22</t>
  </si>
  <si>
    <t>IX.23</t>
  </si>
  <si>
    <t>Winter line ratings in amperes</t>
  </si>
  <si>
    <t>IX.24</t>
  </si>
  <si>
    <t>IX.25</t>
  </si>
  <si>
    <t>Winter line ratings in MVA (Calculation)</t>
  </si>
  <si>
    <t>IX.26</t>
  </si>
  <si>
    <t>IX.27</t>
  </si>
  <si>
    <t>IX.28</t>
  </si>
  <si>
    <t>Positive Sequence Resistance (R) (for entire line length)</t>
  </si>
  <si>
    <t>p.u.**</t>
  </si>
  <si>
    <t>IX.29</t>
  </si>
  <si>
    <t>Positive Sequence Reactance (X) (for entire line length)</t>
  </si>
  <si>
    <t>IX.30</t>
  </si>
  <si>
    <t>Zero Sequence Resistance (R0) (for entire line length)</t>
  </si>
  <si>
    <t>IX.31</t>
  </si>
  <si>
    <t>Zero Reactance (X0) (for entire line length)</t>
  </si>
  <si>
    <t>IX.32</t>
  </si>
  <si>
    <t>Line Charging (B)</t>
  </si>
  <si>
    <t xml:space="preserve">** On 100-MVA and nominal line voltage (kV) Base </t>
  </si>
  <si>
    <t>Please submit a Tower Configuration Diagram</t>
  </si>
  <si>
    <t xml:space="preserve">X. For generators with a collector system, provide Collector System Equivalence Data </t>
  </si>
  <si>
    <t>Line</t>
  </si>
  <si>
    <t>Collector 1</t>
  </si>
  <si>
    <t>Collector 2</t>
  </si>
  <si>
    <t>Collector 3</t>
  </si>
  <si>
    <t>Collector 4</t>
  </si>
  <si>
    <t>Collector 5</t>
  </si>
  <si>
    <t>Collector 6</t>
  </si>
  <si>
    <t>Collector 7</t>
  </si>
  <si>
    <t>Collector 8</t>
  </si>
  <si>
    <t>Collector 9</t>
  </si>
  <si>
    <t>Provide values for each equivalence collector circuit at all voltage levels.</t>
  </si>
  <si>
    <t>X.1</t>
  </si>
  <si>
    <t>Summer line ratings in Amperes</t>
  </si>
  <si>
    <t>X.2</t>
  </si>
  <si>
    <t>X.3</t>
  </si>
  <si>
    <t>X.4</t>
  </si>
  <si>
    <t>X.5</t>
  </si>
  <si>
    <t>Winter line ratings in Amperes</t>
  </si>
  <si>
    <t>X.6</t>
  </si>
  <si>
    <t>X.7</t>
  </si>
  <si>
    <t>X.8</t>
  </si>
  <si>
    <t>X.9</t>
  </si>
  <si>
    <t>X.10</t>
  </si>
  <si>
    <t>X.11</t>
  </si>
  <si>
    <t>X.12</t>
  </si>
  <si>
    <t>X.13</t>
  </si>
  <si>
    <t>X.14</t>
  </si>
  <si>
    <t xml:space="preserve">** On 100-MVA and nominal line voltage (kV) Base
</t>
  </si>
  <si>
    <t xml:space="preserve">XI. Load Flow and Dynamic Models </t>
  </si>
  <si>
    <t>Please use "Power Flow Model" and "Dynamic Model" to create the .epc and .dyd files.</t>
  </si>
  <si>
    <t>If you require assistance in developing the models, we suggest you contact General Electric. Accurate models are important to obtain accurate study results. Costs associated with any changes in facility requirements that are due to differences between model data provided by the generation developer and the actual generator test data, may be the responsibility of the generation developer.</t>
  </si>
  <si>
    <t>For information regarding GE PSLF and its model library, please send an email to pslf-caiso@ge.com</t>
  </si>
  <si>
    <r>
      <t xml:space="preserve">Individual generator rated MVA </t>
    </r>
    <r>
      <rPr>
        <b/>
        <sz val="10"/>
        <color theme="1"/>
        <rFont val="Times New Roman"/>
        <family val="1"/>
      </rPr>
      <t>at the temperature above</t>
    </r>
  </si>
  <si>
    <r>
      <t>Individual generator rated MW</t>
    </r>
    <r>
      <rPr>
        <b/>
        <sz val="10"/>
        <color theme="1"/>
        <rFont val="Times New Roman"/>
        <family val="1"/>
      </rPr>
      <t xml:space="preserve"> at the temperature above</t>
    </r>
  </si>
  <si>
    <r>
      <t>Feet</t>
    </r>
    <r>
      <rPr>
        <vertAlign val="superscript"/>
        <sz val="10"/>
        <color theme="1"/>
        <rFont val="Times New Roman"/>
        <family val="1"/>
      </rPr>
      <t>2</t>
    </r>
  </si>
  <si>
    <r>
      <t>Ft</t>
    </r>
    <r>
      <rPr>
        <vertAlign val="superscript"/>
        <sz val="10"/>
        <color theme="1"/>
        <rFont val="Times New Roman"/>
        <family val="1"/>
      </rPr>
      <t>3</t>
    </r>
    <r>
      <rPr>
        <sz val="10"/>
        <color theme="1"/>
        <rFont val="Times New Roman"/>
        <family val="1"/>
      </rPr>
      <t>/Sec</t>
    </r>
  </si>
  <si>
    <r>
      <t>Fill out the following for wind generators type 1, 2 or 3  (</t>
    </r>
    <r>
      <rPr>
        <b/>
        <i/>
        <sz val="10"/>
        <color rgb="FFFF0000"/>
        <rFont val="Times New Roman"/>
        <family val="1"/>
      </rPr>
      <t>for Type 4 Wind Generators, skip to section V.)</t>
    </r>
  </si>
  <si>
    <r>
      <t>Turbine Type</t>
    </r>
    <r>
      <rPr>
        <b/>
        <sz val="12"/>
        <color rgb="FFFF0000"/>
        <rFont val="Times New Roman"/>
        <family val="1"/>
      </rPr>
      <t xml:space="preserve"> </t>
    </r>
  </si>
  <si>
    <r>
      <t>I</t>
    </r>
    <r>
      <rPr>
        <vertAlign val="subscript"/>
        <sz val="10"/>
        <color theme="1"/>
        <rFont val="Times New Roman"/>
        <family val="1"/>
      </rPr>
      <t>2</t>
    </r>
    <r>
      <rPr>
        <vertAlign val="superscript"/>
        <sz val="10"/>
        <color theme="1"/>
        <rFont val="Times New Roman"/>
        <family val="1"/>
      </rPr>
      <t>2</t>
    </r>
    <r>
      <rPr>
        <sz val="10"/>
        <color theme="1"/>
        <rFont val="Times New Roman"/>
        <family val="1"/>
      </rPr>
      <t>t of K (Heating Time Constant)</t>
    </r>
  </si>
  <si>
    <r>
      <t xml:space="preserve">Select the source of charging ( transmission </t>
    </r>
    <r>
      <rPr>
        <sz val="10"/>
        <rFont val="Times New Roman"/>
        <family val="1"/>
      </rPr>
      <t>grid</t>
    </r>
    <r>
      <rPr>
        <sz val="10"/>
        <color theme="1"/>
        <rFont val="Times New Roman"/>
        <family val="1"/>
      </rPr>
      <t>, on-site generator, etc.)</t>
    </r>
  </si>
  <si>
    <r>
      <t>Storage Device Specification Data (</t>
    </r>
    <r>
      <rPr>
        <b/>
        <sz val="10"/>
        <color theme="1"/>
        <rFont val="Times New Roman"/>
        <family val="1"/>
      </rPr>
      <t>Enter information at the device terminal</t>
    </r>
    <r>
      <rPr>
        <sz val="10"/>
        <color theme="1"/>
        <rFont val="Times New Roman"/>
        <family val="1"/>
      </rPr>
      <t>)</t>
    </r>
  </si>
  <si>
    <r>
      <t xml:space="preserve">Requested Storage Charging Power </t>
    </r>
    <r>
      <rPr>
        <sz val="10"/>
        <rFont val="Times New Roman"/>
        <family val="1"/>
      </rPr>
      <t>(gross charging power to be studied at the terminal)</t>
    </r>
  </si>
  <si>
    <r>
      <t xml:space="preserve">If </t>
    </r>
    <r>
      <rPr>
        <b/>
        <i/>
        <sz val="10"/>
        <color theme="1"/>
        <rFont val="Times New Roman"/>
        <family val="1"/>
      </rPr>
      <t>other</t>
    </r>
    <r>
      <rPr>
        <i/>
        <sz val="10"/>
        <color theme="1"/>
        <rFont val="Times New Roman"/>
        <family val="1"/>
      </rPr>
      <t>, please select static or dynamic and describe</t>
    </r>
  </si>
  <si>
    <r>
      <t xml:space="preserve">Positive Sequence Resistance (R1) </t>
    </r>
    <r>
      <rPr>
        <i/>
        <sz val="10"/>
        <color theme="1"/>
        <rFont val="Times New Roman"/>
        <family val="1"/>
      </rPr>
      <t>(for entire line length of each collector circuit)</t>
    </r>
  </si>
  <si>
    <r>
      <t xml:space="preserve">Positive Sequence Reactance (X1) </t>
    </r>
    <r>
      <rPr>
        <i/>
        <sz val="10"/>
        <color theme="1"/>
        <rFont val="Times New Roman"/>
        <family val="1"/>
      </rPr>
      <t>(for entire line length of each collector circuit)</t>
    </r>
  </si>
  <si>
    <r>
      <t xml:space="preserve">Zero Sequence Resistance (R0) </t>
    </r>
    <r>
      <rPr>
        <i/>
        <sz val="10"/>
        <color theme="1"/>
        <rFont val="Times New Roman"/>
        <family val="1"/>
      </rPr>
      <t>(for entire line length of each collector circuit)</t>
    </r>
  </si>
  <si>
    <r>
      <t xml:space="preserve">Zero Reactance (X0) </t>
    </r>
    <r>
      <rPr>
        <i/>
        <sz val="10"/>
        <color theme="1"/>
        <rFont val="Times New Roman"/>
        <family val="1"/>
      </rPr>
      <t>(for entire line length of each collector circuit)</t>
    </r>
  </si>
  <si>
    <r>
      <t xml:space="preserve">Line Charging (B) </t>
    </r>
    <r>
      <rPr>
        <i/>
        <sz val="10"/>
        <color theme="1"/>
        <rFont val="Times New Roman"/>
        <family val="1"/>
      </rPr>
      <t>(for entire line length of each collector circuit)</t>
    </r>
  </si>
  <si>
    <t>Grounded WYE</t>
  </si>
  <si>
    <t>Impedance Grounded</t>
  </si>
  <si>
    <t>Gen Technology</t>
  </si>
  <si>
    <t>Gen Type</t>
  </si>
  <si>
    <t>Induction</t>
  </si>
  <si>
    <t>Synchronous</t>
  </si>
  <si>
    <t>DC with Inverter</t>
  </si>
  <si>
    <t>Doubly Asynchronous</t>
  </si>
  <si>
    <t>Short Circuit Performance Table for Inverter Based Generators</t>
  </si>
  <si>
    <t>Generating Facility Name</t>
  </si>
  <si>
    <t>Fault Type</t>
  </si>
  <si>
    <t>3LG</t>
  </si>
  <si>
    <t>SLG</t>
  </si>
  <si>
    <t>LL</t>
  </si>
  <si>
    <t>Positive Sequence Voltage (pu)</t>
  </si>
  <si>
    <t>Positive Sequence Current (pu)</t>
  </si>
  <si>
    <t>Negative Sequence Current (pu)</t>
  </si>
  <si>
    <t>Positive Sequence Power Factor Angle (deg)</t>
  </si>
  <si>
    <t>Negative Sequence Power Factor Angle (deg)</t>
  </si>
  <si>
    <t>1 Cycle Time Frame</t>
  </si>
  <si>
    <t>3 Cycle Time Frame</t>
  </si>
  <si>
    <t>5 Cycle Time Frame</t>
  </si>
  <si>
    <t>Yes/No</t>
  </si>
  <si>
    <t>Source of Charging</t>
  </si>
  <si>
    <t>photovoltaic</t>
  </si>
  <si>
    <t>energy storage (battery)</t>
  </si>
  <si>
    <t>AC-side on-site generator only</t>
  </si>
  <si>
    <t>DC-side charging only</t>
  </si>
  <si>
    <t>Operation of Charging</t>
  </si>
  <si>
    <t>follow BAA dispatch instructions</t>
  </si>
  <si>
    <t>Type of VAR Device</t>
  </si>
  <si>
    <t>Fixed Capacitor</t>
  </si>
  <si>
    <t>SVC</t>
  </si>
  <si>
    <t>Statcom</t>
  </si>
  <si>
    <t>Static/Dynamic</t>
  </si>
  <si>
    <t>dynamic</t>
  </si>
  <si>
    <t>Plant Level Control Mode</t>
  </si>
  <si>
    <t>Power Factor Control Mode</t>
  </si>
  <si>
    <t>Reactive Power Control Mode</t>
  </si>
  <si>
    <t>Coordinated Voltage and Q Control Mode</t>
  </si>
  <si>
    <t>Other</t>
  </si>
  <si>
    <t xml:space="preserve">Connection </t>
  </si>
  <si>
    <t>Delta (Buried)</t>
  </si>
  <si>
    <t xml:space="preserve">Vertical </t>
  </si>
  <si>
    <t>Horizontal</t>
  </si>
  <si>
    <t>Triangular</t>
  </si>
  <si>
    <t>Provide load flow model for the generating plant and its interconnection facilities in GE PSLF *.epc format, including new buses, generators, transformers, interconnection facilities.  One copy of this data should be provided via electronic submission. An equivalent model is required for the plant with generation collector systems.  This data should reflect the technical data provided in this Attachment A.</t>
  </si>
  <si>
    <t>(to be provided via electronic submission):</t>
  </si>
  <si>
    <t>There is no need to provide data for new lines that are to be planned by Westlands Water District. However, for transmission lines that are to be planned by the generation developer, please provide the following information:</t>
  </si>
  <si>
    <t>Completed Appendix 1 (see "Appendix 1" excel tab)</t>
  </si>
  <si>
    <t>Please complete short circuit data on "SCD Table"</t>
  </si>
  <si>
    <t>Completed Attachment A to Appendix 1 (see "Attachment A" and "SCD Table" excel tabs)</t>
  </si>
  <si>
    <t xml:space="preserve">An increase in the generating capacity or a Material Modification of an existing </t>
  </si>
  <si>
    <t xml:space="preserve">For each generator, governor, exciter and power system stabilizer, select the appropriate dynamic model from the General Electric PSLF Program Manual and provide the required input data. For inverter based generating facilities, select the appropriate generator and control models from the General Electric PSLF Program Manual and provide the required input data.  For each generator that will activate voltage/frequency relaying, provide appropriate dynamic models for low/high voltage/frequency ride-through that comply with NERC standard PRC-029-1. The latest WECC approved model must be used.
Provide a completed *.dyd file that contains the information specified in this section.  One copy of this data should be provided via electronic submission.
</t>
  </si>
  <si>
    <t>Evidence of CEQA</t>
  </si>
  <si>
    <t xml:space="preserve">Total acreage acquired or reserved for project site: </t>
  </si>
  <si>
    <t>Acreage owned by Westlands Water District (if applicable):</t>
  </si>
  <si>
    <t xml:space="preserve">Evidence of CEQA as specified in the LGIP. </t>
  </si>
  <si>
    <t>Megawatts</t>
  </si>
  <si>
    <t>If project is an increase to an existing project, provide values based on the MW increase only.</t>
  </si>
  <si>
    <t>Maximum Net Megawatt Electrical Output less Anticipated Losses</t>
  </si>
  <si>
    <t xml:space="preserve">same name) identified in Section 9 of this Interconnection Request? </t>
  </si>
  <si>
    <t>Minimum acreage required based on Generating Facility type(s):</t>
  </si>
  <si>
    <t>Note: Automatically calculated based on information entered above.</t>
  </si>
  <si>
    <t>Photovoltaic = 6 Acres / MW; Energy Storage (Battery) = 0.06 Acres / MW</t>
  </si>
  <si>
    <t>Punctuation and spelling of legal name must match Secretary of State document exactly</t>
  </si>
  <si>
    <r>
      <t xml:space="preserve">of Service </t>
    </r>
    <r>
      <rPr>
        <i/>
        <sz val="10"/>
        <color rgb="FFFF0000"/>
        <rFont val="Times New Roman"/>
        <family val="1"/>
      </rPr>
      <t>(dates must be sequential, proposed Commercial Operation Date may not be</t>
    </r>
  </si>
  <si>
    <r>
      <rPr>
        <i/>
        <sz val="10"/>
        <color rgb="FFFF0000"/>
        <rFont val="Times New Roman"/>
        <family val="1"/>
      </rPr>
      <t>more than seven (7) years from date of application)</t>
    </r>
    <r>
      <rPr>
        <sz val="11"/>
        <color theme="1"/>
        <rFont val="Times New Roman"/>
        <family val="1"/>
      </rPr>
      <t xml:space="preserve">: </t>
    </r>
  </si>
  <si>
    <r>
      <t xml:space="preserve">each). </t>
    </r>
    <r>
      <rPr>
        <i/>
        <sz val="10"/>
        <color rgb="FFFF0000"/>
        <rFont val="Times New Roman"/>
        <family val="1"/>
      </rPr>
      <t>Note: if project is an increase to an existing project, provide values based on the MW</t>
    </r>
  </si>
  <si>
    <r>
      <t>GPS Coordinates (</t>
    </r>
    <r>
      <rPr>
        <i/>
        <sz val="10"/>
        <color rgb="FFFF0000"/>
        <rFont val="Times New Roman"/>
        <family val="1"/>
      </rPr>
      <t>decimal format</t>
    </r>
    <r>
      <rPr>
        <sz val="11"/>
        <color theme="1"/>
        <rFont val="Times New Roman"/>
        <family val="1"/>
      </rPr>
      <t>):</t>
    </r>
  </si>
  <si>
    <r>
      <t>This Interconnection Request is for (</t>
    </r>
    <r>
      <rPr>
        <i/>
        <sz val="10"/>
        <color rgb="FFFF0000"/>
        <rFont val="Times New Roman"/>
        <family val="1"/>
      </rPr>
      <t>check only one</t>
    </r>
    <r>
      <rPr>
        <sz val="11"/>
        <color theme="1"/>
        <rFont val="Times New Roman"/>
        <family val="1"/>
      </rPr>
      <t>):</t>
    </r>
  </si>
  <si>
    <t>Queue Cluster Process (energy only)</t>
  </si>
  <si>
    <t>The undersigned Inteconnection Customer submits this request to interconnect its Generating</t>
  </si>
  <si>
    <r>
      <t>Facility with the Westlands Water District ("WWD") Transmission System (</t>
    </r>
    <r>
      <rPr>
        <i/>
        <sz val="10"/>
        <color rgb="FFFF0000"/>
        <rFont val="Times New Roman"/>
        <family val="1"/>
      </rPr>
      <t>check only one</t>
    </r>
    <r>
      <rPr>
        <sz val="11"/>
        <color theme="1"/>
        <rFont val="Times New Roman"/>
        <family val="1"/>
      </rPr>
      <t>):</t>
    </r>
  </si>
  <si>
    <t>$30,000 Cluster Study deposit</t>
  </si>
  <si>
    <t>Queue Cluster Process (deliverable/capacity)</t>
  </si>
  <si>
    <t>$10,000 Application fee (non-refundable)</t>
  </si>
  <si>
    <t xml:space="preserve">Interconnection Service Capacity must be between 250 MW and 1,150 MW. </t>
  </si>
  <si>
    <t>VCIP Substation No. 1-Newpoint</t>
  </si>
  <si>
    <t>Minimum Interconnection Request</t>
  </si>
  <si>
    <t>Submission Requirements</t>
  </si>
  <si>
    <t>Effective Date: 05/15/2026</t>
  </si>
  <si>
    <r>
      <t xml:space="preserve">The items listed below are required for a valid Interconnection Request submission. WWD will review submissions for completeness in accordance with the LGIP. </t>
    </r>
    <r>
      <rPr>
        <b/>
        <sz val="11"/>
        <color theme="1"/>
        <rFont val="Times New Roman"/>
        <family val="1"/>
      </rPr>
      <t>Incomplete submissions may be subject to deficiency notice, cure requirements, or withdrawal from the Cluster Study Process if deficiencies are not timely resolved.</t>
    </r>
  </si>
  <si>
    <t>Required deposits shall be submitted in accordance with payment instructions provided by WWD for the applicable Cluster Request Window, using one or more approved payment methods.</t>
  </si>
  <si>
    <t>Applicable deposit amount made payable to WWD</t>
  </si>
  <si>
    <t>All required deposits must be received by WWD no later than the close of the applicable Cluster Request Window and must clearly reference the project name and any required identifying information.</t>
  </si>
  <si>
    <t>Detailed payment instructions will be published by WWD prior to opening the Cluster Request Window.</t>
  </si>
  <si>
    <t xml:space="preserve">Substation: </t>
  </si>
  <si>
    <t>Point of Interconnection</t>
  </si>
  <si>
    <t xml:space="preserve"> kV</t>
  </si>
  <si>
    <t>Minimum Site Control Required (90%)</t>
  </si>
  <si>
    <t>Site Control Compliance Status</t>
  </si>
  <si>
    <r>
      <t xml:space="preserve">Proposed Point of Interconnection: </t>
    </r>
    <r>
      <rPr>
        <sz val="11"/>
        <color rgb="FFFF0000"/>
        <rFont val="Times New Roman"/>
        <family val="1"/>
      </rPr>
      <t>[choose from dropdowns]</t>
    </r>
  </si>
  <si>
    <t>Interconnection Requests must be submitted in accordance with the published WWD submission instructions for the applicable Cluster Request Window.</t>
  </si>
  <si>
    <t>Interconnection Customers are responsible for ensuring that all required application materials, certifications, and supporting documents are properly submitted by the applicable deadline.</t>
  </si>
  <si>
    <t>Submission instructions, including any required registration steps, submission portal access, and contact information, will be published by WWD prior to opening the applicable Cluster Request Window</t>
  </si>
  <si>
    <t>Your electronic signature below certifies that the information contained in this Interconnection Request is true and correct to the best of the Interconnection Customer’s knowledge.</t>
  </si>
  <si>
    <t>10</t>
  </si>
  <si>
    <t>11</t>
  </si>
  <si>
    <t xml:space="preserve">This Interconnection Request shall be submitted as indicated below: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</si>
</sst>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00"/>
  </numFmts>
  <fonts count="33" x14ac:knownFonts="1">
    <font>
      <sz val="11"/>
      <color theme="1"/>
      <name val="Aptos Narrow"/>
      <family val="2"/>
      <scheme val="minor"/>
    </font>
    <font>
      <sz val="11"/>
      <color theme="1"/>
      <name val="Times New Roman"/>
      <family val="1"/>
    </font>
    <font>
      <b/>
      <sz val="11"/>
      <color theme="1"/>
      <name val="Times New Roman"/>
      <family val="1"/>
    </font>
    <font>
      <sz val="11"/>
      <color rgb="FFFF0000"/>
      <name val="Times New Roman"/>
      <family val="1"/>
    </font>
    <font>
      <i/>
      <sz val="11"/>
      <color theme="1"/>
      <name val="Times New Roman"/>
      <family val="1"/>
    </font>
    <font>
      <i/>
      <sz val="11"/>
      <color rgb="FFFF0000"/>
      <name val="Times New Roman"/>
      <family val="1"/>
    </font>
    <font>
      <i/>
      <sz val="10"/>
      <color theme="1"/>
      <name val="Times New Roman"/>
      <family val="1"/>
    </font>
    <font>
      <sz val="10"/>
      <color rgb="FFFF0000"/>
      <name val="Times New Roman"/>
      <family val="1"/>
    </font>
    <font>
      <sz val="10"/>
      <color theme="1"/>
      <name val="Times New Roman"/>
      <family val="1"/>
    </font>
    <font>
      <b/>
      <sz val="10"/>
      <color theme="1"/>
      <name val="Times New Roman"/>
      <family val="1"/>
    </font>
    <font>
      <sz val="8"/>
      <name val="Aptos Narrow"/>
      <family val="2"/>
      <scheme val="minor"/>
    </font>
    <font>
      <sz val="11"/>
      <color theme="1"/>
      <name val="Aptos Narrow"/>
      <family val="2"/>
    </font>
    <font>
      <i/>
      <sz val="10"/>
      <color rgb="FFFF0000"/>
      <name val="Times New Roman"/>
      <family val="1"/>
    </font>
    <font>
      <sz val="11"/>
      <color theme="1"/>
      <name val="Aptos Narrow"/>
      <family val="2"/>
      <scheme val="minor"/>
    </font>
    <font>
      <u/>
      <sz val="11"/>
      <color theme="10"/>
      <name val="Aptos Narrow"/>
      <family val="2"/>
      <scheme val="minor"/>
    </font>
    <font>
      <b/>
      <sz val="12"/>
      <color theme="1"/>
      <name val="Times New Roman"/>
      <family val="1"/>
    </font>
    <font>
      <b/>
      <sz val="10"/>
      <color rgb="FFFF0000"/>
      <name val="Times New Roman"/>
      <family val="1"/>
    </font>
    <font>
      <i/>
      <sz val="10"/>
      <color theme="0" tint="-0.499984740745262"/>
      <name val="Times New Roman"/>
      <family val="1"/>
    </font>
    <font>
      <sz val="10"/>
      <name val="Times New Roman"/>
      <family val="1"/>
    </font>
    <font>
      <b/>
      <i/>
      <sz val="10"/>
      <color theme="1"/>
      <name val="Times New Roman"/>
      <family val="1"/>
    </font>
    <font>
      <vertAlign val="superscript"/>
      <sz val="10"/>
      <color theme="1"/>
      <name val="Times New Roman"/>
      <family val="1"/>
    </font>
    <font>
      <b/>
      <i/>
      <sz val="10"/>
      <color rgb="FFFF0000"/>
      <name val="Times New Roman"/>
      <family val="1"/>
    </font>
    <font>
      <b/>
      <sz val="12"/>
      <color rgb="FFFF0000"/>
      <name val="Times New Roman"/>
      <family val="1"/>
    </font>
    <font>
      <vertAlign val="subscript"/>
      <sz val="10"/>
      <color theme="1"/>
      <name val="Times New Roman"/>
      <family val="1"/>
    </font>
    <font>
      <i/>
      <sz val="10"/>
      <name val="Times New Roman"/>
      <family val="1"/>
    </font>
    <font>
      <b/>
      <sz val="10"/>
      <name val="Times New Roman"/>
      <family val="1"/>
    </font>
    <font>
      <sz val="10"/>
      <color theme="0" tint="-0.14999847407452621"/>
      <name val="Times New Roman"/>
      <family val="1"/>
    </font>
    <font>
      <b/>
      <sz val="12"/>
      <name val="Times New Roman"/>
      <family val="1"/>
    </font>
    <font>
      <b/>
      <u/>
      <sz val="10"/>
      <color theme="10"/>
      <name val="Times New Roman"/>
      <family val="1"/>
    </font>
    <font>
      <sz val="10"/>
      <color rgb="FF000000"/>
      <name val="Times New Roman"/>
      <family val="1"/>
    </font>
    <font>
      <sz val="11"/>
      <name val="Times New Roman"/>
      <family val="1"/>
    </font>
    <font>
      <b/>
      <sz val="11"/>
      <name val="Times New Roman"/>
      <family val="1"/>
    </font>
    <font>
      <b/>
      <sz val="9"/>
      <name val="Times New Roman"/>
      <family val="1"/>
    </font>
  </fonts>
  <fills count="16">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7"/>
        <bgColor indexed="64"/>
      </patternFill>
    </fill>
    <fill>
      <patternFill patternType="solid">
        <fgColor theme="0" tint="-0.34998626667073579"/>
        <bgColor indexed="64"/>
      </patternFill>
    </fill>
    <fill>
      <patternFill patternType="solid">
        <fgColor theme="7" tint="0.39997558519241921"/>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A6A6A6"/>
        <bgColor indexed="64"/>
      </patternFill>
    </fill>
    <fill>
      <patternFill patternType="solid">
        <fgColor theme="9" tint="0.79998168889431442"/>
        <bgColor indexed="64"/>
      </patternFill>
    </fill>
  </fills>
  <borders count="92">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rgb="FF1A3B62"/>
      </right>
      <top style="medium">
        <color indexed="64"/>
      </top>
      <bottom style="medium">
        <color indexed="64"/>
      </bottom>
      <diagonal/>
    </border>
    <border>
      <left/>
      <right style="medium">
        <color rgb="FF1A3B62"/>
      </right>
      <top style="medium">
        <color indexed="64"/>
      </top>
      <bottom style="medium">
        <color indexed="64"/>
      </bottom>
      <diagonal/>
    </border>
    <border>
      <left style="medium">
        <color rgb="FF1A3B62"/>
      </left>
      <right/>
      <top/>
      <bottom style="medium">
        <color rgb="FF1A3B62"/>
      </bottom>
      <diagonal/>
    </border>
    <border>
      <left/>
      <right/>
      <top/>
      <bottom style="medium">
        <color rgb="FF1A3B62"/>
      </bottom>
      <diagonal/>
    </border>
    <border>
      <left/>
      <right style="medium">
        <color rgb="FF1A3B62"/>
      </right>
      <top/>
      <bottom style="medium">
        <color rgb="FF1A3B62"/>
      </bottom>
      <diagonal/>
    </border>
    <border>
      <left style="medium">
        <color rgb="FF1A3B62"/>
      </left>
      <right style="medium">
        <color rgb="FF1A3B62"/>
      </right>
      <top/>
      <bottom style="medium">
        <color rgb="FF1A3B62"/>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1A3B62"/>
      </left>
      <right/>
      <top style="medium">
        <color rgb="FF1A3B62"/>
      </top>
      <bottom style="medium">
        <color rgb="FF1A3B62"/>
      </bottom>
      <diagonal/>
    </border>
    <border>
      <left/>
      <right/>
      <top style="medium">
        <color rgb="FF1A3B62"/>
      </top>
      <bottom style="medium">
        <color rgb="FF1A3B62"/>
      </bottom>
      <diagonal/>
    </border>
    <border>
      <left/>
      <right style="medium">
        <color rgb="FF1A3B62"/>
      </right>
      <top style="medium">
        <color rgb="FF1A3B62"/>
      </top>
      <bottom style="medium">
        <color rgb="FF1A3B62"/>
      </bottom>
      <diagonal/>
    </border>
  </borders>
  <cellStyleXfs count="3">
    <xf numFmtId="0" fontId="0" fillId="0" borderId="0"/>
    <xf numFmtId="9" fontId="13" fillId="0" borderId="0" applyFont="0" applyFill="0" applyBorder="0" applyAlignment="0" applyProtection="0"/>
    <xf numFmtId="0" fontId="14" fillId="0" borderId="0" applyNumberFormat="0" applyFill="0" applyBorder="0" applyAlignment="0" applyProtection="0"/>
  </cellStyleXfs>
  <cellXfs count="768">
    <xf numFmtId="0" fontId="0" fillId="0" borderId="0" xfId="0"/>
    <xf numFmtId="0" fontId="1" fillId="0" borderId="0" xfId="0" applyFont="1"/>
    <xf numFmtId="0" fontId="2" fillId="0" borderId="0" xfId="0" applyFont="1"/>
    <xf numFmtId="0" fontId="1" fillId="0" borderId="0" xfId="0" applyFont="1" applyAlignment="1">
      <alignment horizontal="left"/>
    </xf>
    <xf numFmtId="49" fontId="1" fillId="0" borderId="0" xfId="0" applyNumberFormat="1" applyFont="1" applyAlignment="1">
      <alignment horizontal="left"/>
    </xf>
    <xf numFmtId="0" fontId="1" fillId="0" borderId="0" xfId="0" applyFont="1">
      <extLst>
        <ext xmlns:xfpb="http://schemas.microsoft.com/office/spreadsheetml/2022/featurepropertybag" uri="{C7286773-470A-42A8-94C5-96B5CB345126}">
          <xfpb:xfComplement i="0"/>
        </ext>
      </extLst>
    </xf>
    <xf numFmtId="0" fontId="1" fillId="0" borderId="0" xfId="0" applyFont="1" applyAlignment="1">
      <alignment horizontal="left" wrapText="1"/>
    </xf>
    <xf numFmtId="0" fontId="1" fillId="0" borderId="0" xfId="0" applyFont="1" applyAlignment="1">
      <alignment wrapText="1"/>
    </xf>
    <xf numFmtId="49" fontId="2" fillId="0" borderId="0" xfId="0" applyNumberFormat="1" applyFont="1" applyAlignment="1">
      <alignment horizontal="center"/>
    </xf>
    <xf numFmtId="49" fontId="1" fillId="0" borderId="0" xfId="0" applyNumberFormat="1" applyFont="1"/>
    <xf numFmtId="0" fontId="3" fillId="0" borderId="0" xfId="0" applyFont="1"/>
    <xf numFmtId="0" fontId="5" fillId="0" borderId="0" xfId="0" applyFont="1"/>
    <xf numFmtId="0" fontId="6" fillId="0" borderId="0" xfId="0" applyFont="1"/>
    <xf numFmtId="0" fontId="7" fillId="0" borderId="0" xfId="0" applyFont="1" applyAlignment="1">
      <alignment horizontal="left"/>
    </xf>
    <xf numFmtId="0" fontId="8" fillId="0" borderId="0" xfId="0" applyFont="1" applyAlignment="1">
      <alignment horizontal="left"/>
    </xf>
    <xf numFmtId="0" fontId="8" fillId="0" borderId="0" xfId="0" applyFont="1" applyAlignment="1">
      <alignment horizontal="left"/>
      <extLst>
        <ext xmlns:xfpb="http://schemas.microsoft.com/office/spreadsheetml/2022/featurepropertybag" uri="{C7286773-470A-42A8-94C5-96B5CB345126}">
          <xfpb:xfComplement i="0"/>
        </ext>
      </extLst>
    </xf>
    <xf numFmtId="0" fontId="9" fillId="2" borderId="0" xfId="0" applyFont="1" applyFill="1" applyAlignment="1">
      <alignment horizontal="left"/>
    </xf>
    <xf numFmtId="0" fontId="2" fillId="0" borderId="0" xfId="0" applyFont="1" applyAlignment="1">
      <alignment horizontal="left"/>
    </xf>
    <xf numFmtId="0" fontId="11" fillId="0" borderId="0" xfId="0" applyFont="1"/>
    <xf numFmtId="0" fontId="12" fillId="0" borderId="0" xfId="0" applyFont="1"/>
    <xf numFmtId="0" fontId="8" fillId="0" borderId="0" xfId="0" applyFont="1"/>
    <xf numFmtId="0" fontId="9" fillId="5" borderId="16" xfId="0" applyFont="1" applyFill="1" applyBorder="1" applyAlignment="1">
      <alignment horizontal="left" vertical="center" wrapText="1"/>
    </xf>
    <xf numFmtId="0" fontId="9" fillId="5" borderId="16" xfId="0" applyFont="1" applyFill="1" applyBorder="1" applyAlignment="1">
      <alignment horizontal="center" vertical="center"/>
    </xf>
    <xf numFmtId="0" fontId="8" fillId="5" borderId="0" xfId="0" applyFont="1" applyFill="1"/>
    <xf numFmtId="0" fontId="8" fillId="5" borderId="4" xfId="0" applyFont="1" applyFill="1" applyBorder="1" applyAlignment="1">
      <alignment horizontal="left" vertical="center"/>
    </xf>
    <xf numFmtId="0" fontId="8" fillId="0" borderId="0" xfId="0" applyFont="1" applyAlignment="1">
      <alignment horizontal="center" vertical="center"/>
    </xf>
    <xf numFmtId="0" fontId="8" fillId="7" borderId="23" xfId="0" applyFont="1" applyFill="1" applyBorder="1" applyAlignment="1">
      <alignment horizontal="center" vertical="center"/>
    </xf>
    <xf numFmtId="0" fontId="8" fillId="7" borderId="23" xfId="0" applyFont="1" applyFill="1" applyBorder="1" applyAlignment="1">
      <alignment horizontal="right" vertical="center"/>
    </xf>
    <xf numFmtId="0" fontId="8" fillId="7" borderId="24" xfId="0" applyFont="1" applyFill="1" applyBorder="1" applyAlignment="1">
      <alignment horizontal="left" vertical="top"/>
    </xf>
    <xf numFmtId="0" fontId="8" fillId="7" borderId="24" xfId="0" applyFont="1" applyFill="1" applyBorder="1"/>
    <xf numFmtId="0" fontId="8" fillId="7" borderId="25" xfId="0" applyFont="1" applyFill="1" applyBorder="1"/>
    <xf numFmtId="0" fontId="8" fillId="7" borderId="3" xfId="0" applyFont="1" applyFill="1" applyBorder="1" applyAlignment="1">
      <alignment horizontal="center" vertical="center"/>
    </xf>
    <xf numFmtId="0" fontId="8" fillId="0" borderId="3" xfId="0" applyFont="1" applyBorder="1" applyAlignment="1">
      <alignment vertical="center"/>
    </xf>
    <xf numFmtId="0" fontId="6" fillId="7" borderId="0" xfId="0" applyFont="1" applyFill="1" applyAlignment="1">
      <alignment horizontal="left" vertical="top"/>
    </xf>
    <xf numFmtId="0" fontId="8" fillId="7" borderId="0" xfId="0" applyFont="1" applyFill="1" applyAlignment="1">
      <alignment horizontal="left" vertical="top"/>
    </xf>
    <xf numFmtId="0" fontId="8" fillId="7" borderId="0" xfId="0" applyFont="1" applyFill="1"/>
    <xf numFmtId="0" fontId="17" fillId="7" borderId="0" xfId="0" applyFont="1" applyFill="1"/>
    <xf numFmtId="0" fontId="8" fillId="7" borderId="27" xfId="0" applyFont="1" applyFill="1" applyBorder="1"/>
    <xf numFmtId="0" fontId="8" fillId="0" borderId="3" xfId="0" applyFont="1" applyBorder="1" applyAlignment="1">
      <alignment horizontal="right" vertical="center"/>
    </xf>
    <xf numFmtId="0" fontId="8" fillId="7" borderId="3" xfId="0" applyFont="1" applyFill="1" applyBorder="1" applyAlignment="1">
      <alignment horizontal="right" vertical="center"/>
    </xf>
    <xf numFmtId="0" fontId="8" fillId="7" borderId="0" xfId="0" applyFont="1" applyFill="1" applyAlignment="1">
      <alignment vertical="top" wrapText="1"/>
    </xf>
    <xf numFmtId="0" fontId="8" fillId="5" borderId="6" xfId="0" applyFont="1" applyFill="1" applyBorder="1" applyAlignment="1">
      <alignment horizontal="left" vertical="center"/>
    </xf>
    <xf numFmtId="0" fontId="8" fillId="5" borderId="11" xfId="0" applyFont="1" applyFill="1" applyBorder="1" applyAlignment="1">
      <alignment horizontal="left" vertical="center"/>
    </xf>
    <xf numFmtId="0" fontId="8" fillId="7" borderId="18" xfId="0" applyFont="1" applyFill="1" applyBorder="1" applyAlignment="1">
      <alignment horizontal="left" vertical="center" wrapText="1"/>
    </xf>
    <xf numFmtId="0" fontId="8" fillId="7" borderId="18" xfId="0" applyFont="1" applyFill="1" applyBorder="1"/>
    <xf numFmtId="0" fontId="8" fillId="7" borderId="31" xfId="0" applyFont="1" applyFill="1" applyBorder="1"/>
    <xf numFmtId="0" fontId="8" fillId="5" borderId="3" xfId="0" applyFont="1" applyFill="1" applyBorder="1" applyAlignment="1">
      <alignment horizontal="left" vertical="center"/>
    </xf>
    <xf numFmtId="0" fontId="8" fillId="8" borderId="24" xfId="0" applyFont="1" applyFill="1" applyBorder="1"/>
    <xf numFmtId="0" fontId="9" fillId="0" borderId="23" xfId="0" applyFont="1" applyBorder="1" applyAlignment="1">
      <alignment horizontal="center"/>
    </xf>
    <xf numFmtId="0" fontId="9" fillId="0" borderId="34" xfId="0" applyFont="1" applyBorder="1" applyAlignment="1">
      <alignment horizontal="center"/>
    </xf>
    <xf numFmtId="0" fontId="8" fillId="7" borderId="35" xfId="0" applyFont="1" applyFill="1" applyBorder="1" applyAlignment="1">
      <alignment horizontal="left" vertical="center" wrapText="1"/>
    </xf>
    <xf numFmtId="0" fontId="8" fillId="7" borderId="3" xfId="0" applyFont="1" applyFill="1" applyBorder="1" applyAlignment="1">
      <alignment horizontal="center" vertical="center" wrapText="1"/>
    </xf>
    <xf numFmtId="0" fontId="8" fillId="9" borderId="4" xfId="0" applyFont="1" applyFill="1" applyBorder="1" applyAlignment="1">
      <alignment vertical="center"/>
    </xf>
    <xf numFmtId="0" fontId="8" fillId="9" borderId="36" xfId="0" applyFont="1" applyFill="1" applyBorder="1" applyAlignment="1">
      <alignment vertical="center"/>
    </xf>
    <xf numFmtId="0" fontId="8" fillId="9" borderId="4" xfId="0" applyFont="1" applyFill="1" applyBorder="1" applyAlignment="1">
      <alignment vertical="center" wrapText="1"/>
    </xf>
    <xf numFmtId="0" fontId="8" fillId="9" borderId="36" xfId="0" applyFont="1" applyFill="1" applyBorder="1" applyAlignment="1">
      <alignment vertical="center" wrapText="1"/>
    </xf>
    <xf numFmtId="0" fontId="8" fillId="5" borderId="0" xfId="0" applyFont="1" applyFill="1" applyAlignment="1">
      <alignment wrapText="1"/>
    </xf>
    <xf numFmtId="0" fontId="8" fillId="0" borderId="0" xfId="0" applyFont="1" applyAlignment="1">
      <alignment wrapText="1"/>
    </xf>
    <xf numFmtId="0" fontId="8" fillId="0" borderId="36" xfId="0" applyFont="1" applyBorder="1" applyAlignment="1">
      <alignment horizontal="right" vertical="center"/>
    </xf>
    <xf numFmtId="0" fontId="8" fillId="7" borderId="3" xfId="0" applyFont="1" applyFill="1" applyBorder="1" applyAlignment="1">
      <alignment horizontal="left" vertical="center"/>
    </xf>
    <xf numFmtId="0" fontId="18" fillId="5" borderId="0" xfId="0" applyFont="1" applyFill="1"/>
    <xf numFmtId="0" fontId="8" fillId="0" borderId="36" xfId="0" applyFont="1" applyBorder="1" applyAlignment="1">
      <alignment vertical="center"/>
    </xf>
    <xf numFmtId="0" fontId="8" fillId="7" borderId="6" xfId="0" applyFont="1" applyFill="1" applyBorder="1" applyAlignment="1">
      <alignment horizontal="center" vertical="center"/>
    </xf>
    <xf numFmtId="0" fontId="8" fillId="7" borderId="3" xfId="0" applyFont="1" applyFill="1" applyBorder="1" applyAlignment="1">
      <alignment vertical="center"/>
    </xf>
    <xf numFmtId="0" fontId="8" fillId="7" borderId="36" xfId="0" applyFont="1" applyFill="1" applyBorder="1" applyAlignment="1">
      <alignment vertical="center"/>
    </xf>
    <xf numFmtId="0" fontId="8" fillId="7" borderId="3" xfId="0" applyFont="1" applyFill="1" applyBorder="1" applyAlignment="1">
      <alignment vertical="center" wrapText="1"/>
    </xf>
    <xf numFmtId="164" fontId="8" fillId="0" borderId="3" xfId="1" applyNumberFormat="1" applyFont="1" applyBorder="1" applyAlignment="1" applyProtection="1">
      <alignment vertical="center"/>
    </xf>
    <xf numFmtId="164" fontId="8" fillId="0" borderId="3" xfId="0" applyNumberFormat="1" applyFont="1" applyBorder="1" applyAlignment="1">
      <alignment vertical="center"/>
    </xf>
    <xf numFmtId="164" fontId="8" fillId="0" borderId="36" xfId="0" applyNumberFormat="1" applyFont="1" applyBorder="1" applyAlignment="1">
      <alignment vertical="center"/>
    </xf>
    <xf numFmtId="0" fontId="8" fillId="9" borderId="3" xfId="0" applyFont="1" applyFill="1" applyBorder="1" applyAlignment="1">
      <alignment vertical="center"/>
    </xf>
    <xf numFmtId="0" fontId="9" fillId="8" borderId="23" xfId="0" applyFont="1" applyFill="1" applyBorder="1" applyAlignment="1">
      <alignment horizontal="center"/>
    </xf>
    <xf numFmtId="0" fontId="9" fillId="8" borderId="34" xfId="0" applyFont="1" applyFill="1" applyBorder="1" applyAlignment="1">
      <alignment horizontal="center"/>
    </xf>
    <xf numFmtId="0" fontId="8" fillId="7" borderId="3" xfId="0" applyFont="1" applyFill="1" applyBorder="1" applyAlignment="1">
      <alignment horizontal="center" vertical="top"/>
    </xf>
    <xf numFmtId="1" fontId="18" fillId="0" borderId="4" xfId="0" applyNumberFormat="1" applyFont="1" applyBorder="1" applyAlignment="1">
      <alignment horizontal="right" vertical="top"/>
    </xf>
    <xf numFmtId="1" fontId="18" fillId="0" borderId="4" xfId="0" applyNumberFormat="1" applyFont="1" applyBorder="1" applyAlignment="1">
      <alignment horizontal="right"/>
    </xf>
    <xf numFmtId="1" fontId="18" fillId="0" borderId="36" xfId="0" applyNumberFormat="1" applyFont="1" applyBorder="1" applyAlignment="1">
      <alignment horizontal="right"/>
    </xf>
    <xf numFmtId="10" fontId="18" fillId="0" borderId="4" xfId="0" applyNumberFormat="1" applyFont="1" applyBorder="1" applyAlignment="1">
      <alignment horizontal="right" vertical="top"/>
    </xf>
    <xf numFmtId="10" fontId="18" fillId="0" borderId="4" xfId="0" applyNumberFormat="1" applyFont="1" applyBorder="1" applyAlignment="1">
      <alignment horizontal="right"/>
    </xf>
    <xf numFmtId="10" fontId="18" fillId="0" borderId="36" xfId="0" applyNumberFormat="1" applyFont="1" applyBorder="1" applyAlignment="1">
      <alignment horizontal="right"/>
    </xf>
    <xf numFmtId="0" fontId="18" fillId="0" borderId="4" xfId="0" applyFont="1" applyBorder="1" applyAlignment="1">
      <alignment horizontal="right" vertical="top"/>
    </xf>
    <xf numFmtId="0" fontId="18" fillId="0" borderId="4" xfId="0" applyFont="1" applyBorder="1" applyAlignment="1">
      <alignment horizontal="right"/>
    </xf>
    <xf numFmtId="0" fontId="18" fillId="0" borderId="36" xfId="0" applyFont="1" applyBorder="1" applyAlignment="1">
      <alignment horizontal="right"/>
    </xf>
    <xf numFmtId="0" fontId="18" fillId="0" borderId="3" xfId="0" applyFont="1" applyBorder="1" applyAlignment="1">
      <alignment horizontal="right" vertical="center"/>
    </xf>
    <xf numFmtId="0" fontId="18" fillId="0" borderId="36" xfId="0" applyFont="1" applyBorder="1" applyAlignment="1">
      <alignment horizontal="right" vertical="center"/>
    </xf>
    <xf numFmtId="0" fontId="18" fillId="9" borderId="3" xfId="0" applyFont="1" applyFill="1" applyBorder="1" applyAlignment="1">
      <alignment horizontal="right" vertical="center"/>
    </xf>
    <xf numFmtId="0" fontId="18" fillId="9" borderId="36" xfId="0" applyFont="1" applyFill="1" applyBorder="1" applyAlignment="1">
      <alignment horizontal="right" vertical="center"/>
    </xf>
    <xf numFmtId="0" fontId="9" fillId="8" borderId="23" xfId="0" applyFont="1" applyFill="1" applyBorder="1" applyAlignment="1">
      <alignment horizontal="center" vertical="center" wrapText="1"/>
    </xf>
    <xf numFmtId="0" fontId="8" fillId="0" borderId="3" xfId="0" applyFont="1" applyBorder="1" applyAlignment="1">
      <alignment horizontal="right"/>
    </xf>
    <xf numFmtId="0" fontId="8" fillId="0" borderId="36" xfId="0" applyFont="1" applyBorder="1" applyAlignment="1">
      <alignment horizontal="right"/>
    </xf>
    <xf numFmtId="0" fontId="8" fillId="9" borderId="3" xfId="0" applyFont="1" applyFill="1" applyBorder="1" applyAlignment="1">
      <alignment horizontal="left"/>
    </xf>
    <xf numFmtId="0" fontId="8" fillId="9" borderId="36" xfId="0" applyFont="1" applyFill="1" applyBorder="1" applyAlignment="1">
      <alignment horizontal="left"/>
    </xf>
    <xf numFmtId="0" fontId="8" fillId="0" borderId="3" xfId="0" applyFont="1" applyBorder="1" applyAlignment="1">
      <alignment horizontal="center"/>
    </xf>
    <xf numFmtId="0" fontId="8" fillId="0" borderId="36" xfId="0" applyFont="1" applyBorder="1" applyAlignment="1">
      <alignment horizontal="center"/>
    </xf>
    <xf numFmtId="0" fontId="8" fillId="0" borderId="16" xfId="0" applyFont="1" applyBorder="1" applyAlignment="1">
      <alignment horizontal="left" vertical="top" wrapText="1"/>
    </xf>
    <xf numFmtId="0" fontId="8" fillId="0" borderId="44" xfId="0" applyFont="1" applyBorder="1" applyAlignment="1">
      <alignment horizontal="left" vertical="top" wrapText="1"/>
    </xf>
    <xf numFmtId="0" fontId="8" fillId="9" borderId="3" xfId="0" applyFont="1" applyFill="1" applyBorder="1" applyAlignment="1">
      <alignment horizontal="right" vertical="center"/>
    </xf>
    <xf numFmtId="0" fontId="8" fillId="9" borderId="36" xfId="0" applyFont="1" applyFill="1" applyBorder="1" applyAlignment="1">
      <alignment horizontal="right" vertical="center"/>
    </xf>
    <xf numFmtId="0" fontId="8" fillId="5" borderId="0" xfId="0" applyFont="1" applyFill="1" applyAlignment="1">
      <alignment vertical="center"/>
    </xf>
    <xf numFmtId="0" fontId="8" fillId="5" borderId="43" xfId="0" applyFont="1" applyFill="1" applyBorder="1" applyAlignment="1">
      <alignment vertical="center"/>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8" fillId="0" borderId="36" xfId="0" applyFont="1" applyBorder="1" applyAlignment="1">
      <alignment horizontal="left" vertical="top" wrapText="1"/>
    </xf>
    <xf numFmtId="0" fontId="8" fillId="7" borderId="30" xfId="0" applyFont="1" applyFill="1" applyBorder="1" applyAlignment="1">
      <alignment horizontal="center" vertical="center" wrapText="1"/>
    </xf>
    <xf numFmtId="0" fontId="19" fillId="8" borderId="23" xfId="0" applyFont="1" applyFill="1" applyBorder="1" applyAlignment="1">
      <alignment horizontal="center" vertical="center" wrapText="1"/>
    </xf>
    <xf numFmtId="0" fontId="8" fillId="7" borderId="37" xfId="0" applyFont="1" applyFill="1" applyBorder="1" applyAlignment="1">
      <alignment horizontal="right" vertical="top" wrapText="1"/>
    </xf>
    <xf numFmtId="0" fontId="8" fillId="7" borderId="43" xfId="0" applyFont="1" applyFill="1" applyBorder="1" applyAlignment="1">
      <alignment horizontal="right" vertical="top" wrapText="1"/>
    </xf>
    <xf numFmtId="0" fontId="8" fillId="7" borderId="16" xfId="0" applyFont="1" applyFill="1" applyBorder="1" applyAlignment="1">
      <alignment horizontal="right" vertical="top" wrapText="1"/>
    </xf>
    <xf numFmtId="0" fontId="8" fillId="7" borderId="44" xfId="0" applyFont="1" applyFill="1" applyBorder="1" applyAlignment="1">
      <alignment horizontal="right" vertical="top" wrapText="1"/>
    </xf>
    <xf numFmtId="0" fontId="8" fillId="7" borderId="3" xfId="0" applyFont="1" applyFill="1" applyBorder="1" applyAlignment="1">
      <alignment horizontal="center"/>
    </xf>
    <xf numFmtId="9" fontId="8" fillId="0" borderId="3" xfId="1" applyFont="1" applyBorder="1" applyAlignment="1" applyProtection="1">
      <alignment horizontal="right"/>
    </xf>
    <xf numFmtId="9" fontId="8" fillId="0" borderId="36" xfId="1" applyFont="1" applyBorder="1" applyAlignment="1" applyProtection="1">
      <alignment horizontal="right"/>
    </xf>
    <xf numFmtId="0" fontId="8" fillId="7" borderId="30" xfId="0" applyFont="1" applyFill="1" applyBorder="1" applyAlignment="1">
      <alignment horizontal="center"/>
    </xf>
    <xf numFmtId="9" fontId="8" fillId="0" borderId="30" xfId="1" applyFont="1" applyBorder="1" applyAlignment="1" applyProtection="1">
      <alignment horizontal="right"/>
    </xf>
    <xf numFmtId="9" fontId="8" fillId="0" borderId="50" xfId="1" applyFont="1" applyBorder="1" applyAlignment="1" applyProtection="1">
      <alignment horizontal="right"/>
    </xf>
    <xf numFmtId="0" fontId="8" fillId="9" borderId="3" xfId="0" applyFont="1" applyFill="1" applyBorder="1" applyAlignment="1">
      <alignment horizontal="right"/>
    </xf>
    <xf numFmtId="0" fontId="8" fillId="9" borderId="36" xfId="0" applyFont="1" applyFill="1" applyBorder="1" applyAlignment="1">
      <alignment horizontal="right"/>
    </xf>
    <xf numFmtId="0" fontId="8" fillId="0" borderId="30" xfId="0" applyFont="1" applyBorder="1" applyAlignment="1">
      <alignment horizontal="right"/>
    </xf>
    <xf numFmtId="0" fontId="8" fillId="0" borderId="50" xfId="0" applyFont="1" applyBorder="1" applyAlignment="1">
      <alignment horizontal="right"/>
    </xf>
    <xf numFmtId="0" fontId="8" fillId="7" borderId="20" xfId="0" applyFont="1" applyFill="1" applyBorder="1" applyAlignment="1">
      <alignment vertical="center"/>
    </xf>
    <xf numFmtId="0" fontId="8" fillId="7" borderId="39" xfId="0" applyFont="1" applyFill="1" applyBorder="1" applyAlignment="1">
      <alignment vertical="center" wrapText="1"/>
    </xf>
    <xf numFmtId="0" fontId="8" fillId="0" borderId="3" xfId="0" applyFont="1" applyBorder="1"/>
    <xf numFmtId="0" fontId="8" fillId="0" borderId="36" xfId="0" applyFont="1" applyBorder="1"/>
    <xf numFmtId="0" fontId="8" fillId="5" borderId="36" xfId="0" applyFont="1" applyFill="1" applyBorder="1" applyAlignment="1">
      <alignment horizontal="left" vertical="center"/>
    </xf>
    <xf numFmtId="0" fontId="8" fillId="7" borderId="3" xfId="0" applyFont="1" applyFill="1" applyBorder="1" applyAlignment="1">
      <alignment horizontal="center" wrapText="1"/>
    </xf>
    <xf numFmtId="0" fontId="21" fillId="7" borderId="56" xfId="0" applyFont="1" applyFill="1" applyBorder="1" applyAlignment="1">
      <alignment horizontal="left" vertical="center" wrapText="1"/>
    </xf>
    <xf numFmtId="0" fontId="8" fillId="7" borderId="0" xfId="0" applyFont="1" applyFill="1" applyAlignment="1">
      <alignment horizontal="left" vertical="center"/>
    </xf>
    <xf numFmtId="0" fontId="8" fillId="7" borderId="44" xfId="0" applyFont="1" applyFill="1" applyBorder="1" applyAlignment="1">
      <alignment horizontal="center" vertical="center"/>
    </xf>
    <xf numFmtId="0" fontId="8" fillId="7" borderId="43" xfId="0" applyFont="1" applyFill="1" applyBorder="1" applyAlignment="1">
      <alignment horizontal="center" vertical="center"/>
    </xf>
    <xf numFmtId="0" fontId="8" fillId="7" borderId="36" xfId="0" applyFont="1" applyFill="1" applyBorder="1" applyAlignment="1">
      <alignment horizontal="center" vertical="center"/>
    </xf>
    <xf numFmtId="0" fontId="8" fillId="7" borderId="43" xfId="0" applyFont="1" applyFill="1" applyBorder="1" applyAlignment="1">
      <alignment vertical="top"/>
    </xf>
    <xf numFmtId="0" fontId="8" fillId="5" borderId="0" xfId="0" applyFont="1" applyFill="1" applyAlignment="1">
      <alignment horizontal="left" vertical="center"/>
    </xf>
    <xf numFmtId="0" fontId="18" fillId="7" borderId="54" xfId="0" applyFont="1" applyFill="1" applyBorder="1" applyAlignment="1">
      <alignment horizontal="center"/>
    </xf>
    <xf numFmtId="0" fontId="8" fillId="5" borderId="27" xfId="0" applyFont="1" applyFill="1" applyBorder="1" applyAlignment="1">
      <alignment horizontal="left" vertical="center"/>
    </xf>
    <xf numFmtId="0" fontId="18" fillId="7" borderId="44" xfId="0" applyFont="1" applyFill="1" applyBorder="1" applyAlignment="1">
      <alignment horizontal="center"/>
    </xf>
    <xf numFmtId="0" fontId="8" fillId="7" borderId="1" xfId="0" applyFont="1" applyFill="1" applyBorder="1" applyAlignment="1">
      <alignment horizontal="center" vertical="center"/>
    </xf>
    <xf numFmtId="0" fontId="8" fillId="7" borderId="59" xfId="0" applyFont="1" applyFill="1" applyBorder="1" applyAlignment="1">
      <alignment horizontal="center" vertical="center"/>
    </xf>
    <xf numFmtId="0" fontId="18" fillId="7" borderId="7" xfId="0" applyFont="1" applyFill="1" applyBorder="1" applyAlignment="1">
      <alignment horizontal="left" vertical="center" wrapText="1"/>
    </xf>
    <xf numFmtId="0" fontId="8" fillId="5" borderId="6" xfId="0" applyFont="1" applyFill="1" applyBorder="1" applyAlignment="1">
      <alignment vertical="center"/>
    </xf>
    <xf numFmtId="0" fontId="8" fillId="5" borderId="4" xfId="0" applyFont="1" applyFill="1" applyBorder="1" applyAlignment="1">
      <alignment vertical="center"/>
    </xf>
    <xf numFmtId="0" fontId="8" fillId="0" borderId="5" xfId="0" applyFont="1" applyBorder="1" applyAlignment="1">
      <alignment wrapText="1"/>
    </xf>
    <xf numFmtId="0" fontId="8" fillId="0" borderId="36" xfId="0" applyFont="1" applyBorder="1" applyAlignment="1">
      <alignment wrapText="1"/>
    </xf>
    <xf numFmtId="0" fontId="18" fillId="7" borderId="29" xfId="0" applyFont="1" applyFill="1" applyBorder="1" applyAlignment="1">
      <alignment horizontal="left" vertical="center" wrapText="1"/>
    </xf>
    <xf numFmtId="0" fontId="8" fillId="0" borderId="62" xfId="0" applyFont="1" applyBorder="1" applyAlignment="1">
      <alignment wrapText="1"/>
    </xf>
    <xf numFmtId="0" fontId="8" fillId="0" borderId="50" xfId="0" applyFont="1" applyBorder="1" applyAlignment="1">
      <alignment wrapText="1"/>
    </xf>
    <xf numFmtId="0" fontId="8" fillId="9" borderId="21" xfId="0" applyFont="1" applyFill="1" applyBorder="1"/>
    <xf numFmtId="0" fontId="8" fillId="9" borderId="48" xfId="0" applyFont="1" applyFill="1" applyBorder="1"/>
    <xf numFmtId="0" fontId="21" fillId="7" borderId="57" xfId="0" applyFont="1" applyFill="1" applyBorder="1" applyAlignment="1">
      <alignment horizontal="left" vertical="center" wrapText="1"/>
    </xf>
    <xf numFmtId="0" fontId="8" fillId="7" borderId="65" xfId="0" applyFont="1" applyFill="1" applyBorder="1" applyAlignment="1">
      <alignment horizontal="center" vertical="center" wrapText="1"/>
    </xf>
    <xf numFmtId="0" fontId="8" fillId="5" borderId="66" xfId="0" applyFont="1" applyFill="1" applyBorder="1" applyAlignment="1">
      <alignment horizontal="left" vertical="center"/>
    </xf>
    <xf numFmtId="0" fontId="18" fillId="7" borderId="65" xfId="0" applyFont="1" applyFill="1" applyBorder="1" applyAlignment="1">
      <alignment horizontal="left" vertical="center" wrapText="1"/>
    </xf>
    <xf numFmtId="0" fontId="8" fillId="5" borderId="65" xfId="0" applyFont="1" applyFill="1" applyBorder="1" applyAlignment="1">
      <alignment horizontal="left" vertical="center"/>
    </xf>
    <xf numFmtId="0" fontId="18" fillId="7" borderId="26" xfId="0" applyFont="1" applyFill="1" applyBorder="1" applyAlignment="1">
      <alignment horizontal="left" vertical="center" wrapText="1"/>
    </xf>
    <xf numFmtId="0" fontId="18" fillId="7" borderId="66" xfId="0" applyFont="1" applyFill="1" applyBorder="1" applyAlignment="1">
      <alignment horizontal="center" vertical="center" wrapText="1"/>
    </xf>
    <xf numFmtId="0" fontId="8" fillId="5" borderId="67" xfId="0" applyFont="1" applyFill="1" applyBorder="1" applyAlignment="1">
      <alignment horizontal="left" vertical="center"/>
    </xf>
    <xf numFmtId="0" fontId="18" fillId="7" borderId="63" xfId="0" applyFont="1" applyFill="1" applyBorder="1" applyAlignment="1">
      <alignment horizontal="center" vertical="center" wrapText="1"/>
    </xf>
    <xf numFmtId="0" fontId="8" fillId="7" borderId="0" xfId="0" applyFont="1" applyFill="1" applyAlignment="1">
      <alignment vertical="center"/>
    </xf>
    <xf numFmtId="0" fontId="8" fillId="7" borderId="0" xfId="0" applyFont="1" applyFill="1" applyAlignment="1">
      <alignment horizontal="center"/>
    </xf>
    <xf numFmtId="0" fontId="8" fillId="7" borderId="29" xfId="0" applyFont="1" applyFill="1" applyBorder="1" applyAlignment="1">
      <alignment vertical="center"/>
    </xf>
    <xf numFmtId="0" fontId="8" fillId="7" borderId="18" xfId="0" applyFont="1" applyFill="1" applyBorder="1" applyAlignment="1">
      <alignment horizontal="left" vertical="center"/>
    </xf>
    <xf numFmtId="0" fontId="8" fillId="7" borderId="18" xfId="0" applyFont="1" applyFill="1" applyBorder="1" applyAlignment="1">
      <alignment horizontal="center"/>
    </xf>
    <xf numFmtId="0" fontId="8" fillId="7" borderId="18" xfId="0" applyFont="1" applyFill="1" applyBorder="1" applyAlignment="1">
      <alignment horizontal="left" vertical="top" wrapText="1"/>
    </xf>
    <xf numFmtId="0" fontId="8" fillId="7" borderId="4" xfId="0" applyFont="1" applyFill="1" applyBorder="1" applyAlignment="1">
      <alignment horizontal="center"/>
    </xf>
    <xf numFmtId="2" fontId="8" fillId="12" borderId="33" xfId="0" applyNumberFormat="1" applyFont="1" applyFill="1" applyBorder="1" applyAlignment="1">
      <alignment horizontal="right" vertical="top" wrapText="1"/>
    </xf>
    <xf numFmtId="2" fontId="8" fillId="13" borderId="34" xfId="0" applyNumberFormat="1" applyFont="1" applyFill="1" applyBorder="1" applyAlignment="1">
      <alignment horizontal="right" vertical="top" wrapText="1"/>
    </xf>
    <xf numFmtId="2" fontId="8" fillId="12" borderId="35" xfId="0" applyNumberFormat="1" applyFont="1" applyFill="1" applyBorder="1" applyAlignment="1">
      <alignment horizontal="right" vertical="top" wrapText="1"/>
    </xf>
    <xf numFmtId="2" fontId="8" fillId="13" borderId="36" xfId="0" applyNumberFormat="1" applyFont="1" applyFill="1" applyBorder="1" applyAlignment="1">
      <alignment horizontal="right" vertical="top" wrapText="1"/>
    </xf>
    <xf numFmtId="165" fontId="8" fillId="0" borderId="46" xfId="0" applyNumberFormat="1" applyFont="1" applyBorder="1" applyAlignment="1">
      <alignment horizontal="right" vertical="center" wrapText="1"/>
    </xf>
    <xf numFmtId="0" fontId="8" fillId="7" borderId="43" xfId="0" applyFont="1" applyFill="1" applyBorder="1" applyAlignment="1">
      <alignment horizontal="center"/>
    </xf>
    <xf numFmtId="0" fontId="6" fillId="7" borderId="3" xfId="0" applyFont="1" applyFill="1" applyBorder="1" applyAlignment="1">
      <alignment horizontal="left" vertical="center" wrapText="1"/>
    </xf>
    <xf numFmtId="0" fontId="24" fillId="9" borderId="35" xfId="0" applyFont="1" applyFill="1" applyBorder="1" applyAlignment="1">
      <alignment vertical="top" wrapText="1"/>
    </xf>
    <xf numFmtId="0" fontId="24" fillId="0" borderId="60" xfId="0" applyFont="1" applyBorder="1" applyAlignment="1">
      <alignment vertical="top" wrapText="1"/>
    </xf>
    <xf numFmtId="166" fontId="18" fillId="13" borderId="33" xfId="0" applyNumberFormat="1" applyFont="1" applyFill="1" applyBorder="1" applyAlignment="1">
      <alignment vertical="center" wrapText="1"/>
    </xf>
    <xf numFmtId="166" fontId="18" fillId="13" borderId="46" xfId="0" applyNumberFormat="1" applyFont="1" applyFill="1" applyBorder="1" applyAlignment="1">
      <alignment vertical="center" wrapText="1"/>
    </xf>
    <xf numFmtId="0" fontId="8" fillId="7" borderId="30" xfId="0" applyFont="1" applyFill="1" applyBorder="1" applyAlignment="1">
      <alignment vertical="center"/>
    </xf>
    <xf numFmtId="166" fontId="18" fillId="13" borderId="51" xfId="0" applyNumberFormat="1" applyFont="1" applyFill="1" applyBorder="1" applyAlignment="1">
      <alignment vertical="center" wrapText="1"/>
    </xf>
    <xf numFmtId="0" fontId="8" fillId="5" borderId="21" xfId="0" applyFont="1" applyFill="1" applyBorder="1" applyAlignment="1">
      <alignment horizontal="left" vertical="center"/>
    </xf>
    <xf numFmtId="0" fontId="8" fillId="5" borderId="39" xfId="0" applyFont="1" applyFill="1" applyBorder="1" applyAlignment="1">
      <alignment horizontal="left" vertical="center"/>
    </xf>
    <xf numFmtId="0" fontId="18" fillId="7" borderId="8" xfId="0" applyFont="1" applyFill="1" applyBorder="1" applyAlignment="1">
      <alignment vertical="center" wrapText="1"/>
    </xf>
    <xf numFmtId="0" fontId="18" fillId="7" borderId="10" xfId="0" applyFont="1" applyFill="1" applyBorder="1" applyAlignment="1">
      <alignment vertical="center" wrapText="1"/>
    </xf>
    <xf numFmtId="0" fontId="18" fillId="7" borderId="19" xfId="0" applyFont="1" applyFill="1" applyBorder="1" applyAlignment="1">
      <alignment vertical="center" wrapText="1"/>
    </xf>
    <xf numFmtId="0" fontId="8" fillId="5" borderId="26" xfId="0" applyFont="1" applyFill="1" applyBorder="1" applyAlignment="1">
      <alignment horizontal="left" vertical="center"/>
    </xf>
    <xf numFmtId="0" fontId="18" fillId="7" borderId="3" xfId="0" applyFont="1" applyFill="1" applyBorder="1" applyAlignment="1">
      <alignment horizontal="center"/>
    </xf>
    <xf numFmtId="9" fontId="18" fillId="12" borderId="3" xfId="1" applyFont="1" applyFill="1" applyBorder="1" applyAlignment="1" applyProtection="1">
      <alignment horizontal="right" vertical="top"/>
    </xf>
    <xf numFmtId="9" fontId="18" fillId="12" borderId="36" xfId="1" applyFont="1" applyFill="1" applyBorder="1" applyAlignment="1" applyProtection="1">
      <alignment horizontal="right" vertical="top"/>
    </xf>
    <xf numFmtId="0" fontId="18" fillId="7" borderId="37" xfId="0" applyFont="1" applyFill="1" applyBorder="1" applyAlignment="1">
      <alignment horizontal="center"/>
    </xf>
    <xf numFmtId="2" fontId="18" fillId="12" borderId="37" xfId="1" applyNumberFormat="1" applyFont="1" applyFill="1" applyBorder="1" applyAlignment="1" applyProtection="1">
      <alignment horizontal="right" vertical="top"/>
    </xf>
    <xf numFmtId="2" fontId="18" fillId="12" borderId="43" xfId="1" applyNumberFormat="1" applyFont="1" applyFill="1" applyBorder="1" applyAlignment="1" applyProtection="1">
      <alignment horizontal="right" vertical="top"/>
    </xf>
    <xf numFmtId="0" fontId="8" fillId="5" borderId="29" xfId="0" applyFont="1" applyFill="1" applyBorder="1" applyAlignment="1">
      <alignment horizontal="left" vertical="center"/>
    </xf>
    <xf numFmtId="0" fontId="18" fillId="7" borderId="30" xfId="0" quotePrefix="1" applyFont="1" applyFill="1" applyBorder="1" applyAlignment="1">
      <alignment vertical="center" wrapText="1"/>
    </xf>
    <xf numFmtId="0" fontId="18" fillId="7" borderId="30" xfId="0" applyFont="1" applyFill="1" applyBorder="1" applyAlignment="1">
      <alignment horizontal="center"/>
    </xf>
    <xf numFmtId="166" fontId="18" fillId="12" borderId="30" xfId="1" applyNumberFormat="1" applyFont="1" applyFill="1" applyBorder="1" applyAlignment="1" applyProtection="1">
      <alignment horizontal="right" vertical="top"/>
    </xf>
    <xf numFmtId="166" fontId="18" fillId="12" borderId="50" xfId="1" applyNumberFormat="1" applyFont="1" applyFill="1" applyBorder="1" applyAlignment="1" applyProtection="1">
      <alignment horizontal="right" vertical="top"/>
    </xf>
    <xf numFmtId="0" fontId="8" fillId="5" borderId="33" xfId="0" applyFont="1" applyFill="1" applyBorder="1" applyAlignment="1">
      <alignment horizontal="left" vertical="center"/>
    </xf>
    <xf numFmtId="9" fontId="8" fillId="0" borderId="3" xfId="1" applyFont="1" applyFill="1" applyBorder="1" applyAlignment="1" applyProtection="1">
      <alignment vertical="center"/>
    </xf>
    <xf numFmtId="0" fontId="8" fillId="7" borderId="36" xfId="0" applyFont="1" applyFill="1" applyBorder="1"/>
    <xf numFmtId="0" fontId="8" fillId="0" borderId="30" xfId="0" applyFont="1" applyBorder="1" applyAlignment="1">
      <alignment vertical="center"/>
    </xf>
    <xf numFmtId="0" fontId="8" fillId="7" borderId="53" xfId="0" applyFont="1" applyFill="1" applyBorder="1" applyAlignment="1">
      <alignment horizontal="center"/>
    </xf>
    <xf numFmtId="0" fontId="9" fillId="0" borderId="33" xfId="0" applyFont="1" applyBorder="1" applyAlignment="1">
      <alignment horizontal="centerContinuous"/>
    </xf>
    <xf numFmtId="0" fontId="9" fillId="0" borderId="34" xfId="0" applyFont="1" applyBorder="1" applyAlignment="1">
      <alignment horizontal="centerContinuous"/>
    </xf>
    <xf numFmtId="0" fontId="9" fillId="0" borderId="64" xfId="0" applyFont="1" applyBorder="1" applyAlignment="1">
      <alignment horizontal="centerContinuous"/>
    </xf>
    <xf numFmtId="0" fontId="8" fillId="7" borderId="41" xfId="0" applyFont="1" applyFill="1" applyBorder="1" applyAlignment="1">
      <alignment horizontal="center"/>
    </xf>
    <xf numFmtId="0" fontId="8" fillId="7" borderId="27" xfId="0" applyFont="1" applyFill="1" applyBorder="1" applyAlignment="1">
      <alignment horizontal="center"/>
    </xf>
    <xf numFmtId="0" fontId="9" fillId="7" borderId="35" xfId="0" applyFont="1" applyFill="1" applyBorder="1" applyAlignment="1">
      <alignment horizontal="center" vertical="center"/>
    </xf>
    <xf numFmtId="0" fontId="9" fillId="7" borderId="3" xfId="0" applyFont="1" applyFill="1" applyBorder="1" applyAlignment="1">
      <alignment horizontal="center" vertical="center"/>
    </xf>
    <xf numFmtId="0" fontId="9" fillId="7" borderId="36" xfId="0" applyFont="1" applyFill="1" applyBorder="1" applyAlignment="1">
      <alignment horizontal="center" vertical="center"/>
    </xf>
    <xf numFmtId="0" fontId="8" fillId="7" borderId="60" xfId="0" applyFont="1" applyFill="1" applyBorder="1" applyAlignment="1">
      <alignment horizontal="center"/>
    </xf>
    <xf numFmtId="0" fontId="8" fillId="0" borderId="35" xfId="0" applyFont="1" applyBorder="1"/>
    <xf numFmtId="0" fontId="8" fillId="9" borderId="35" xfId="0" applyFont="1" applyFill="1" applyBorder="1" applyAlignment="1">
      <alignment horizontal="right"/>
    </xf>
    <xf numFmtId="0" fontId="8" fillId="0" borderId="35" xfId="0" applyFont="1" applyBorder="1" applyAlignment="1">
      <alignment horizontal="right"/>
    </xf>
    <xf numFmtId="0" fontId="8" fillId="0" borderId="35" xfId="0" quotePrefix="1" applyFont="1" applyBorder="1" applyAlignment="1">
      <alignment horizontal="right" wrapText="1"/>
    </xf>
    <xf numFmtId="0" fontId="8" fillId="0" borderId="5" xfId="0" quotePrefix="1" applyFont="1" applyBorder="1" applyAlignment="1">
      <alignment horizontal="right" wrapText="1"/>
    </xf>
    <xf numFmtId="0" fontId="8" fillId="0" borderId="35" xfId="0" quotePrefix="1" applyFont="1" applyBorder="1" applyAlignment="1">
      <alignment horizontal="right"/>
    </xf>
    <xf numFmtId="0" fontId="8" fillId="7" borderId="36" xfId="0" applyFont="1" applyFill="1" applyBorder="1" applyAlignment="1">
      <alignment horizontal="center"/>
    </xf>
    <xf numFmtId="10" fontId="8" fillId="0" borderId="35" xfId="1" applyNumberFormat="1" applyFont="1" applyBorder="1" applyAlignment="1" applyProtection="1">
      <alignment horizontal="right"/>
    </xf>
    <xf numFmtId="10" fontId="8" fillId="0" borderId="3" xfId="1" applyNumberFormat="1" applyFont="1" applyBorder="1" applyAlignment="1" applyProtection="1">
      <alignment horizontal="right"/>
    </xf>
    <xf numFmtId="10" fontId="8" fillId="0" borderId="36" xfId="1" applyNumberFormat="1" applyFont="1" applyBorder="1" applyAlignment="1" applyProtection="1">
      <alignment horizontal="right"/>
    </xf>
    <xf numFmtId="0" fontId="8" fillId="7" borderId="2" xfId="0" applyFont="1" applyFill="1" applyBorder="1" applyAlignment="1">
      <alignment horizontal="center"/>
    </xf>
    <xf numFmtId="0" fontId="25" fillId="7" borderId="35" xfId="0" applyFont="1" applyFill="1" applyBorder="1" applyAlignment="1">
      <alignment horizontal="center" vertical="top"/>
    </xf>
    <xf numFmtId="0" fontId="25" fillId="7" borderId="3" xfId="0" applyFont="1" applyFill="1" applyBorder="1" applyAlignment="1">
      <alignment horizontal="center" vertical="top"/>
    </xf>
    <xf numFmtId="0" fontId="25" fillId="7" borderId="36" xfId="0" applyFont="1" applyFill="1" applyBorder="1" applyAlignment="1">
      <alignment horizontal="center" vertical="top"/>
    </xf>
    <xf numFmtId="0" fontId="8" fillId="7" borderId="35" xfId="0" applyFont="1" applyFill="1" applyBorder="1"/>
    <xf numFmtId="49" fontId="8" fillId="0" borderId="35" xfId="0" applyNumberFormat="1" applyFont="1" applyBorder="1" applyAlignment="1">
      <alignment horizontal="right"/>
    </xf>
    <xf numFmtId="10" fontId="8" fillId="0" borderId="35" xfId="0" applyNumberFormat="1" applyFont="1" applyBorder="1"/>
    <xf numFmtId="10" fontId="8" fillId="0" borderId="46" xfId="0" applyNumberFormat="1" applyFont="1" applyBorder="1"/>
    <xf numFmtId="0" fontId="8" fillId="7" borderId="64" xfId="0" applyFont="1" applyFill="1" applyBorder="1" applyAlignment="1">
      <alignment horizontal="center"/>
    </xf>
    <xf numFmtId="0" fontId="9" fillId="0" borderId="72" xfId="0" applyFont="1" applyBorder="1" applyAlignment="1">
      <alignment horizontal="centerContinuous"/>
    </xf>
    <xf numFmtId="0" fontId="9" fillId="0" borderId="71" xfId="0" applyFont="1" applyBorder="1" applyAlignment="1">
      <alignment horizontal="centerContinuous"/>
    </xf>
    <xf numFmtId="0" fontId="8" fillId="0" borderId="46" xfId="0" applyFont="1" applyBorder="1"/>
    <xf numFmtId="0" fontId="8" fillId="7" borderId="24" xfId="0" applyFont="1" applyFill="1" applyBorder="1" applyAlignment="1">
      <alignment horizontal="center"/>
    </xf>
    <xf numFmtId="0" fontId="8" fillId="9" borderId="23" xfId="0" applyFont="1" applyFill="1" applyBorder="1"/>
    <xf numFmtId="0" fontId="9" fillId="0" borderId="73" xfId="0" applyFont="1" applyBorder="1" applyAlignment="1">
      <alignment horizontal="center" vertical="center"/>
    </xf>
    <xf numFmtId="0" fontId="8" fillId="0" borderId="72" xfId="0" applyFont="1" applyBorder="1"/>
    <xf numFmtId="0" fontId="8" fillId="0" borderId="65" xfId="0" applyFont="1" applyBorder="1"/>
    <xf numFmtId="0" fontId="8" fillId="0" borderId="65" xfId="0" applyFont="1" applyBorder="1" applyAlignment="1">
      <alignment horizontal="right"/>
    </xf>
    <xf numFmtId="0" fontId="8" fillId="0" borderId="66" xfId="0" applyFont="1" applyBorder="1" applyAlignment="1">
      <alignment horizontal="right"/>
    </xf>
    <xf numFmtId="0" fontId="8" fillId="7" borderId="59" xfId="0" applyFont="1" applyFill="1" applyBorder="1"/>
    <xf numFmtId="0" fontId="8" fillId="9" borderId="65" xfId="0" applyFont="1" applyFill="1" applyBorder="1" applyAlignment="1">
      <alignment horizontal="right"/>
    </xf>
    <xf numFmtId="49" fontId="8" fillId="0" borderId="65" xfId="0" applyNumberFormat="1" applyFont="1" applyBorder="1" applyAlignment="1">
      <alignment horizontal="right"/>
    </xf>
    <xf numFmtId="0" fontId="18" fillId="7" borderId="40" xfId="0" applyFont="1" applyFill="1" applyBorder="1" applyAlignment="1">
      <alignment vertical="center"/>
    </xf>
    <xf numFmtId="0" fontId="18" fillId="7" borderId="74" xfId="0" applyFont="1" applyFill="1" applyBorder="1" applyAlignment="1">
      <alignment vertical="center"/>
    </xf>
    <xf numFmtId="0" fontId="8" fillId="5" borderId="65" xfId="0" applyFont="1" applyFill="1" applyBorder="1"/>
    <xf numFmtId="0" fontId="18" fillId="7" borderId="45" xfId="0" applyFont="1" applyFill="1" applyBorder="1" applyAlignment="1">
      <alignment vertical="center"/>
    </xf>
    <xf numFmtId="0" fontId="8" fillId="7" borderId="40" xfId="0" applyFont="1" applyFill="1" applyBorder="1" applyAlignment="1">
      <alignment vertical="center"/>
    </xf>
    <xf numFmtId="0" fontId="8" fillId="7" borderId="74" xfId="0" applyFont="1" applyFill="1" applyBorder="1" applyAlignment="1">
      <alignment vertical="center"/>
    </xf>
    <xf numFmtId="0" fontId="8" fillId="7" borderId="45" xfId="0" applyFont="1" applyFill="1" applyBorder="1" applyAlignment="1">
      <alignment vertical="center"/>
    </xf>
    <xf numFmtId="0" fontId="19" fillId="7" borderId="68" xfId="0" applyFont="1" applyFill="1" applyBorder="1" applyAlignment="1">
      <alignment horizontal="center" vertical="center" wrapText="1"/>
    </xf>
    <xf numFmtId="0" fontId="9" fillId="0" borderId="68" xfId="0" applyFont="1" applyBorder="1" applyAlignment="1">
      <alignment horizontal="center"/>
    </xf>
    <xf numFmtId="0" fontId="9" fillId="0" borderId="56" xfId="0" applyFont="1" applyBorder="1" applyAlignment="1">
      <alignment horizontal="center"/>
    </xf>
    <xf numFmtId="0" fontId="7" fillId="5" borderId="0" xfId="0" applyFont="1" applyFill="1"/>
    <xf numFmtId="0" fontId="12" fillId="7" borderId="33" xfId="0" applyFont="1" applyFill="1" applyBorder="1" applyAlignment="1">
      <alignment horizontal="left" vertical="center"/>
    </xf>
    <xf numFmtId="0" fontId="8" fillId="7" borderId="23" xfId="0" applyFont="1" applyFill="1" applyBorder="1" applyAlignment="1">
      <alignment vertical="center" wrapText="1"/>
    </xf>
    <xf numFmtId="0" fontId="8" fillId="7" borderId="23" xfId="0" applyFont="1" applyFill="1" applyBorder="1" applyAlignment="1">
      <alignment wrapText="1"/>
    </xf>
    <xf numFmtId="0" fontId="8" fillId="7" borderId="34" xfId="0" applyFont="1" applyFill="1" applyBorder="1" applyAlignment="1">
      <alignment wrapText="1"/>
    </xf>
    <xf numFmtId="0" fontId="8" fillId="7" borderId="3" xfId="0" applyFont="1" applyFill="1" applyBorder="1" applyAlignment="1">
      <alignment wrapText="1"/>
    </xf>
    <xf numFmtId="0" fontId="8" fillId="7" borderId="36" xfId="0" applyFont="1" applyFill="1" applyBorder="1" applyAlignment="1">
      <alignment wrapText="1"/>
    </xf>
    <xf numFmtId="0" fontId="8" fillId="5" borderId="3" xfId="0" applyFont="1" applyFill="1" applyBorder="1"/>
    <xf numFmtId="0" fontId="8" fillId="5" borderId="36" xfId="0" applyFont="1" applyFill="1" applyBorder="1"/>
    <xf numFmtId="0" fontId="12" fillId="7" borderId="0" xfId="0" applyFont="1" applyFill="1" applyAlignment="1">
      <alignment vertical="center"/>
    </xf>
    <xf numFmtId="0" fontId="8" fillId="7" borderId="0" xfId="0" applyFont="1" applyFill="1" applyAlignment="1">
      <alignment vertical="center" wrapText="1"/>
    </xf>
    <xf numFmtId="0" fontId="8" fillId="0" borderId="0" xfId="0" applyFont="1" applyAlignment="1">
      <alignment horizontal="left" vertical="center"/>
    </xf>
    <xf numFmtId="0" fontId="8" fillId="0" borderId="0" xfId="0" applyFont="1" applyAlignment="1">
      <alignment vertical="center"/>
    </xf>
    <xf numFmtId="0" fontId="8" fillId="0" borderId="0" xfId="0" applyFont="1" applyAlignment="1">
      <alignment horizontal="center"/>
    </xf>
    <xf numFmtId="0" fontId="8" fillId="0" borderId="0" xfId="0" applyFont="1" applyAlignment="1">
      <alignment vertical="center" wrapText="1"/>
    </xf>
    <xf numFmtId="0" fontId="8" fillId="0" borderId="0" xfId="0" applyFont="1" applyAlignment="1">
      <alignment horizontal="center" wrapText="1"/>
    </xf>
    <xf numFmtId="0" fontId="29" fillId="0" borderId="88" xfId="0" applyFont="1" applyBorder="1" applyAlignment="1">
      <alignment horizontal="center" vertical="center" wrapText="1"/>
    </xf>
    <xf numFmtId="0" fontId="8" fillId="0" borderId="77" xfId="0" applyFont="1" applyBorder="1"/>
    <xf numFmtId="0" fontId="8" fillId="8" borderId="77" xfId="0" applyFont="1" applyFill="1" applyBorder="1"/>
    <xf numFmtId="0" fontId="8" fillId="9" borderId="78" xfId="0" applyFont="1" applyFill="1" applyBorder="1"/>
    <xf numFmtId="0" fontId="9" fillId="13" borderId="79" xfId="0" applyFont="1" applyFill="1" applyBorder="1" applyAlignment="1">
      <alignment horizontal="center" vertical="center" wrapText="1"/>
    </xf>
    <xf numFmtId="0" fontId="9" fillId="13" borderId="80" xfId="0" applyFont="1" applyFill="1" applyBorder="1" applyAlignment="1">
      <alignment horizontal="center" vertical="center" wrapText="1"/>
    </xf>
    <xf numFmtId="0" fontId="9" fillId="13" borderId="15" xfId="0" applyFont="1" applyFill="1" applyBorder="1" applyAlignment="1">
      <alignment horizontal="center" vertical="center" wrapText="1"/>
    </xf>
    <xf numFmtId="0" fontId="8" fillId="7" borderId="84" xfId="0" applyFont="1" applyFill="1" applyBorder="1" applyAlignment="1">
      <alignment horizontal="center" vertical="center" wrapText="1"/>
    </xf>
    <xf numFmtId="0" fontId="29" fillId="0" borderId="85" xfId="0" applyFont="1" applyBorder="1" applyAlignment="1">
      <alignment horizontal="center" vertical="center" wrapText="1"/>
    </xf>
    <xf numFmtId="0" fontId="29" fillId="0" borderId="86" xfId="0" applyFont="1" applyBorder="1" applyAlignment="1">
      <alignment horizontal="center" vertical="center" wrapText="1"/>
    </xf>
    <xf numFmtId="0" fontId="29" fillId="0" borderId="87" xfId="0" applyFont="1" applyBorder="1" applyAlignment="1">
      <alignment horizontal="center" vertical="center" wrapText="1"/>
    </xf>
    <xf numFmtId="0" fontId="8" fillId="0" borderId="83" xfId="0" applyFont="1" applyBorder="1" applyAlignment="1">
      <alignment horizontal="center" vertical="center" wrapText="1"/>
    </xf>
    <xf numFmtId="0" fontId="1" fillId="0" borderId="0" xfId="0" applyFont="1" applyAlignment="1">
      <alignment horizontal="center"/>
    </xf>
    <xf numFmtId="0" fontId="12" fillId="0" borderId="0" xfId="0" applyFont="1" applyAlignment="1">
      <alignment horizontal="left"/>
    </xf>
    <xf numFmtId="0" fontId="1" fillId="0" borderId="2" xfId="0" applyFont="1" applyBorder="1" applyAlignment="1">
      <alignment horizontal="center"/>
    </xf>
    <xf numFmtId="0" fontId="30" fillId="0" borderId="0" xfId="0" applyFont="1"/>
    <xf numFmtId="0" fontId="11" fillId="0" borderId="0" xfId="0" applyFont="1" applyAlignment="1">
      <alignment vertical="top"/>
    </xf>
    <xf numFmtId="0" fontId="11" fillId="0" borderId="0" xfId="0" applyFont="1" applyAlignment="1">
      <alignment horizontal="left" vertical="top"/>
    </xf>
    <xf numFmtId="0" fontId="1" fillId="0" borderId="0" xfId="0" applyFont="1" applyAlignment="1">
      <alignment vertical="top"/>
      <extLst>
        <ext xmlns:xfpb="http://schemas.microsoft.com/office/spreadsheetml/2022/featurepropertybag" uri="{C7286773-470A-42A8-94C5-96B5CB345126}">
          <xfpb:xfComplement i="0"/>
        </ext>
      </extLst>
    </xf>
    <xf numFmtId="0" fontId="1" fillId="0" borderId="4" xfId="0" applyFont="1" applyBorder="1" applyAlignment="1">
      <alignment horizontal="left"/>
    </xf>
    <xf numFmtId="0" fontId="1" fillId="0" borderId="2" xfId="0" applyFont="1" applyBorder="1" applyAlignment="1">
      <alignment horizontal="left"/>
    </xf>
    <xf numFmtId="0" fontId="1" fillId="0" borderId="5" xfId="0" applyFont="1" applyBorder="1" applyAlignment="1">
      <alignment horizontal="left"/>
    </xf>
    <xf numFmtId="0" fontId="1" fillId="15" borderId="4" xfId="0" applyFont="1" applyFill="1" applyBorder="1" applyAlignment="1">
      <alignment horizontal="center"/>
    </xf>
    <xf numFmtId="0" fontId="1" fillId="15" borderId="2" xfId="0" applyFont="1" applyFill="1" applyBorder="1" applyAlignment="1">
      <alignment horizontal="center"/>
    </xf>
    <xf numFmtId="0" fontId="1" fillId="15" borderId="5" xfId="0" applyFont="1" applyFill="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left"/>
    </xf>
    <xf numFmtId="0" fontId="1" fillId="0" borderId="1" xfId="0" applyFont="1" applyBorder="1" applyAlignment="1">
      <alignment horizontal="left"/>
    </xf>
    <xf numFmtId="0" fontId="1" fillId="0" borderId="12" xfId="0" applyFont="1" applyBorder="1" applyAlignment="1">
      <alignment horizontal="left"/>
    </xf>
    <xf numFmtId="0" fontId="1" fillId="0" borderId="3" xfId="0" applyFont="1" applyBorder="1" applyAlignment="1">
      <alignment horizontal="left"/>
    </xf>
    <xf numFmtId="9" fontId="1" fillId="15" borderId="4" xfId="1" applyFont="1" applyFill="1" applyBorder="1" applyAlignment="1">
      <alignment horizontal="center"/>
    </xf>
    <xf numFmtId="9" fontId="0" fillId="15" borderId="2" xfId="1" applyFont="1" applyFill="1" applyBorder="1" applyAlignment="1">
      <alignment horizontal="center"/>
    </xf>
    <xf numFmtId="9" fontId="0" fillId="15" borderId="5" xfId="1" applyFont="1" applyFill="1" applyBorder="1" applyAlignment="1">
      <alignment horizontal="center"/>
    </xf>
    <xf numFmtId="0" fontId="30" fillId="0" borderId="0" xfId="0" applyFont="1" applyAlignment="1">
      <alignment horizontal="left"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31" fillId="0" borderId="4" xfId="0" applyFont="1" applyBorder="1" applyAlignment="1">
      <alignment horizontal="left"/>
    </xf>
    <xf numFmtId="0" fontId="31" fillId="0" borderId="2" xfId="0" applyFont="1" applyBorder="1" applyAlignment="1">
      <alignment horizontal="left"/>
    </xf>
    <xf numFmtId="0" fontId="31" fillId="0" borderId="5" xfId="0" applyFont="1" applyBorder="1" applyAlignment="1">
      <alignment horizontal="left"/>
    </xf>
    <xf numFmtId="0" fontId="1" fillId="0" borderId="6" xfId="0" applyFont="1" applyBorder="1" applyAlignment="1">
      <alignment horizontal="left" wrapText="1"/>
    </xf>
    <xf numFmtId="0" fontId="1" fillId="0" borderId="7"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1" fillId="0" borderId="0" xfId="0" applyFont="1" applyAlignment="1">
      <alignment horizontal="left" wrapText="1"/>
    </xf>
    <xf numFmtId="0" fontId="1" fillId="0" borderId="10" xfId="0" applyFont="1" applyBorder="1" applyAlignment="1">
      <alignment horizontal="left" wrapText="1"/>
    </xf>
    <xf numFmtId="0" fontId="1" fillId="0" borderId="11" xfId="0" applyFont="1" applyBorder="1" applyAlignment="1">
      <alignment horizontal="left" wrapText="1"/>
    </xf>
    <xf numFmtId="0" fontId="1" fillId="0" borderId="1" xfId="0" applyFont="1" applyBorder="1" applyAlignment="1">
      <alignment horizontal="left" wrapText="1"/>
    </xf>
    <xf numFmtId="0" fontId="1" fillId="0" borderId="12" xfId="0" applyFont="1" applyBorder="1" applyAlignment="1">
      <alignment horizontal="left" wrapText="1"/>
    </xf>
    <xf numFmtId="0" fontId="1" fillId="0" borderId="0" xfId="0" applyFont="1" applyAlignment="1">
      <alignment horizontal="left" vertical="top" wrapText="1"/>
    </xf>
    <xf numFmtId="0" fontId="12" fillId="0" borderId="0" xfId="0" applyFont="1" applyAlignment="1">
      <alignment horizontal="left" vertical="top" wrapText="1"/>
    </xf>
    <xf numFmtId="0" fontId="32" fillId="0" borderId="3" xfId="0" applyFont="1" applyBorder="1" applyAlignment="1">
      <alignment horizontal="center"/>
    </xf>
    <xf numFmtId="0" fontId="8" fillId="0" borderId="4" xfId="0" applyFont="1" applyBorder="1" applyAlignment="1">
      <alignment horizontal="center"/>
    </xf>
    <xf numFmtId="0" fontId="8" fillId="0" borderId="5" xfId="0" applyFont="1" applyBorder="1" applyAlignment="1">
      <alignment horizontal="center"/>
    </xf>
    <xf numFmtId="0" fontId="8" fillId="0" borderId="0" xfId="0" applyFont="1" applyAlignment="1">
      <alignment horizontal="left"/>
    </xf>
    <xf numFmtId="0" fontId="1" fillId="0" borderId="3" xfId="0" applyFont="1" applyBorder="1" applyAlignment="1">
      <alignment horizontal="center"/>
    </xf>
    <xf numFmtId="0" fontId="2" fillId="0" borderId="0" xfId="0" applyFont="1" applyAlignment="1">
      <alignment horizontal="center"/>
    </xf>
    <xf numFmtId="0" fontId="2" fillId="0" borderId="0" xfId="0" applyFont="1" applyAlignment="1">
      <alignment horizontal="right"/>
    </xf>
    <xf numFmtId="49" fontId="2" fillId="0" borderId="0" xfId="0" applyNumberFormat="1" applyFont="1" applyAlignment="1">
      <alignment horizontal="center"/>
    </xf>
    <xf numFmtId="49" fontId="2" fillId="3" borderId="0" xfId="0" applyNumberFormat="1" applyFont="1" applyFill="1" applyAlignment="1">
      <alignment horizontal="center"/>
    </xf>
    <xf numFmtId="0" fontId="1" fillId="2" borderId="0" xfId="0" applyFont="1" applyFill="1" applyAlignment="1">
      <alignment horizontal="left" wrapText="1"/>
    </xf>
    <xf numFmtId="0" fontId="15" fillId="4" borderId="13"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5" xfId="0" applyFont="1" applyFill="1" applyBorder="1" applyAlignment="1">
      <alignment horizontal="center" vertical="center"/>
    </xf>
    <xf numFmtId="0" fontId="9" fillId="5" borderId="17"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7" xfId="0" applyFont="1" applyFill="1" applyBorder="1" applyAlignment="1">
      <alignment horizontal="center"/>
    </xf>
    <xf numFmtId="0" fontId="9" fillId="5" borderId="18" xfId="0" applyFont="1" applyFill="1" applyBorder="1" applyAlignment="1">
      <alignment horizontal="center"/>
    </xf>
    <xf numFmtId="0" fontId="15" fillId="6" borderId="13" xfId="0" applyFont="1" applyFill="1" applyBorder="1" applyAlignment="1">
      <alignment horizontal="center" wrapText="1"/>
    </xf>
    <xf numFmtId="0" fontId="15" fillId="6" borderId="14" xfId="0" applyFont="1" applyFill="1" applyBorder="1" applyAlignment="1">
      <alignment horizontal="center" wrapText="1"/>
    </xf>
    <xf numFmtId="0" fontId="15" fillId="6" borderId="15" xfId="0" applyFont="1" applyFill="1" applyBorder="1" applyAlignment="1">
      <alignment horizontal="center" wrapText="1"/>
    </xf>
    <xf numFmtId="0" fontId="16" fillId="5" borderId="20" xfId="0" applyFont="1" applyFill="1" applyBorder="1" applyAlignment="1">
      <alignment horizontal="center"/>
    </xf>
    <xf numFmtId="0" fontId="16" fillId="5" borderId="0" xfId="0" applyFont="1" applyFill="1" applyAlignment="1">
      <alignment horizontal="center"/>
    </xf>
    <xf numFmtId="0" fontId="8" fillId="7" borderId="21" xfId="0" applyFont="1" applyFill="1" applyBorder="1" applyAlignment="1">
      <alignment horizontal="left" vertical="center" wrapText="1"/>
    </xf>
    <xf numFmtId="0" fontId="8" fillId="7" borderId="22" xfId="0" applyFont="1" applyFill="1" applyBorder="1" applyAlignment="1">
      <alignment horizontal="left" vertical="center" wrapText="1"/>
    </xf>
    <xf numFmtId="0" fontId="8" fillId="5" borderId="6" xfId="0" applyFont="1" applyFill="1" applyBorder="1" applyAlignment="1">
      <alignment horizontal="left" vertical="center"/>
    </xf>
    <xf numFmtId="0" fontId="8" fillId="5" borderId="11" xfId="0" applyFont="1" applyFill="1" applyBorder="1" applyAlignment="1">
      <alignment horizontal="left" vertical="center"/>
    </xf>
    <xf numFmtId="0" fontId="8" fillId="7" borderId="28" xfId="0" applyFont="1" applyFill="1" applyBorder="1" applyAlignment="1">
      <alignment horizontal="left" vertical="center" wrapText="1"/>
    </xf>
    <xf numFmtId="0" fontId="8" fillId="7" borderId="7" xfId="0" applyFont="1" applyFill="1" applyBorder="1" applyAlignment="1">
      <alignment horizontal="left" vertical="center" wrapText="1"/>
    </xf>
    <xf numFmtId="0" fontId="8" fillId="7" borderId="29" xfId="0" applyFont="1" applyFill="1" applyBorder="1" applyAlignment="1">
      <alignment horizontal="left" vertical="center" wrapText="1"/>
    </xf>
    <xf numFmtId="0" fontId="8" fillId="7" borderId="18" xfId="0" applyFont="1" applyFill="1" applyBorder="1" applyAlignment="1">
      <alignment horizontal="left" vertical="center" wrapText="1"/>
    </xf>
    <xf numFmtId="0" fontId="8" fillId="7" borderId="3" xfId="0" applyFont="1" applyFill="1" applyBorder="1" applyAlignment="1">
      <alignment horizontal="center" vertical="center"/>
    </xf>
    <xf numFmtId="0" fontId="8" fillId="7" borderId="30" xfId="0" applyFont="1" applyFill="1" applyBorder="1" applyAlignment="1">
      <alignment horizontal="center" vertical="center"/>
    </xf>
    <xf numFmtId="0" fontId="8" fillId="0" borderId="3" xfId="0" applyFont="1" applyBorder="1" applyAlignment="1">
      <alignment horizontal="right" vertical="center"/>
    </xf>
    <xf numFmtId="0" fontId="8" fillId="0" borderId="30" xfId="0" applyFont="1" applyBorder="1" applyAlignment="1">
      <alignment horizontal="right" vertical="center"/>
    </xf>
    <xf numFmtId="0" fontId="8" fillId="7" borderId="0" xfId="0" applyFont="1" applyFill="1" applyAlignment="1">
      <alignment horizontal="left" vertical="center" wrapText="1"/>
    </xf>
    <xf numFmtId="0" fontId="8" fillId="5" borderId="32" xfId="0" applyFont="1" applyFill="1" applyBorder="1" applyAlignment="1">
      <alignment horizontal="center" vertical="center" wrapText="1"/>
    </xf>
    <xf numFmtId="0" fontId="8" fillId="5" borderId="14" xfId="0" applyFont="1" applyFill="1" applyBorder="1" applyAlignment="1">
      <alignment horizontal="center" vertical="center" wrapText="1"/>
    </xf>
    <xf numFmtId="0" fontId="8" fillId="7" borderId="26" xfId="0" applyFont="1" applyFill="1" applyBorder="1" applyAlignment="1">
      <alignment horizontal="left" vertical="center" wrapText="1"/>
    </xf>
    <xf numFmtId="0" fontId="8" fillId="7" borderId="2" xfId="0" applyFont="1" applyFill="1" applyBorder="1" applyAlignment="1">
      <alignment horizontal="left" vertical="center" wrapText="1"/>
    </xf>
    <xf numFmtId="0" fontId="9" fillId="8" borderId="33" xfId="0" applyFont="1" applyFill="1" applyBorder="1" applyAlignment="1">
      <alignment horizontal="left" vertical="center" wrapText="1"/>
    </xf>
    <xf numFmtId="0" fontId="9" fillId="8" borderId="23" xfId="0" applyFont="1" applyFill="1" applyBorder="1" applyAlignment="1">
      <alignment horizontal="left" vertical="center" wrapText="1"/>
    </xf>
    <xf numFmtId="0" fontId="8" fillId="7" borderId="35"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3" xfId="0" applyFont="1" applyFill="1" applyBorder="1" applyAlignment="1">
      <alignment horizontal="center" vertical="center" wrapText="1"/>
    </xf>
    <xf numFmtId="0" fontId="8" fillId="7" borderId="35" xfId="0" applyFont="1" applyFill="1" applyBorder="1" applyAlignment="1">
      <alignment horizontal="left" vertical="center"/>
    </xf>
    <xf numFmtId="0" fontId="8" fillId="7" borderId="3" xfId="0" applyFont="1" applyFill="1" applyBorder="1" applyAlignment="1">
      <alignment horizontal="left" vertical="center"/>
    </xf>
    <xf numFmtId="0" fontId="8" fillId="7" borderId="37" xfId="0" applyFont="1" applyFill="1" applyBorder="1" applyAlignment="1">
      <alignment horizontal="center" vertical="center" wrapText="1"/>
    </xf>
    <xf numFmtId="0" fontId="8" fillId="7" borderId="38" xfId="0" applyFont="1" applyFill="1" applyBorder="1" applyAlignment="1">
      <alignment horizontal="center" vertical="center" wrapText="1"/>
    </xf>
    <xf numFmtId="0" fontId="8" fillId="7" borderId="16" xfId="0" applyFont="1" applyFill="1" applyBorder="1" applyAlignment="1">
      <alignment horizontal="center" vertical="center" wrapText="1"/>
    </xf>
    <xf numFmtId="0" fontId="8" fillId="7" borderId="39" xfId="0" applyFont="1" applyFill="1" applyBorder="1" applyAlignment="1">
      <alignment horizontal="left" vertical="center" wrapText="1"/>
    </xf>
    <xf numFmtId="0" fontId="8" fillId="7" borderId="1" xfId="0" applyFont="1" applyFill="1" applyBorder="1" applyAlignment="1">
      <alignment horizontal="left" vertical="center" wrapText="1"/>
    </xf>
    <xf numFmtId="0" fontId="18" fillId="7" borderId="35" xfId="0" applyFont="1" applyFill="1" applyBorder="1" applyAlignment="1">
      <alignment horizontal="left" vertical="center" wrapText="1"/>
    </xf>
    <xf numFmtId="0" fontId="18" fillId="7" borderId="3" xfId="0" applyFont="1" applyFill="1" applyBorder="1" applyAlignment="1">
      <alignment horizontal="left" vertical="center" wrapText="1"/>
    </xf>
    <xf numFmtId="0" fontId="18" fillId="0" borderId="37" xfId="0" applyFont="1" applyBorder="1" applyAlignment="1">
      <alignment horizontal="right" vertical="top" wrapText="1"/>
    </xf>
    <xf numFmtId="0" fontId="18" fillId="0" borderId="16" xfId="0" applyFont="1" applyBorder="1" applyAlignment="1">
      <alignment horizontal="right" vertical="top" wrapText="1"/>
    </xf>
    <xf numFmtId="0" fontId="16" fillId="10" borderId="46" xfId="0" applyFont="1" applyFill="1" applyBorder="1" applyAlignment="1">
      <alignment horizontal="left" vertical="center" wrapText="1"/>
    </xf>
    <xf numFmtId="0" fontId="16" fillId="10" borderId="30" xfId="0" applyFont="1" applyFill="1" applyBorder="1" applyAlignment="1">
      <alignment horizontal="left" vertical="center" wrapText="1"/>
    </xf>
    <xf numFmtId="0" fontId="16" fillId="10" borderId="47" xfId="0" applyFont="1" applyFill="1" applyBorder="1" applyAlignment="1">
      <alignment horizontal="left" vertical="top" wrapText="1"/>
    </xf>
    <xf numFmtId="0" fontId="16" fillId="10" borderId="48" xfId="0" applyFont="1" applyFill="1" applyBorder="1" applyAlignment="1">
      <alignment horizontal="left" vertical="top" wrapText="1"/>
    </xf>
    <xf numFmtId="0" fontId="16" fillId="10" borderId="49" xfId="0" applyFont="1" applyFill="1" applyBorder="1" applyAlignment="1">
      <alignment horizontal="left" vertical="top" wrapText="1"/>
    </xf>
    <xf numFmtId="0" fontId="15" fillId="6" borderId="29" xfId="0" applyFont="1" applyFill="1" applyBorder="1" applyAlignment="1">
      <alignment horizontal="center" wrapText="1"/>
    </xf>
    <xf numFmtId="0" fontId="15" fillId="6" borderId="18" xfId="0" applyFont="1" applyFill="1" applyBorder="1" applyAlignment="1">
      <alignment horizontal="center" wrapText="1"/>
    </xf>
    <xf numFmtId="0" fontId="15" fillId="6" borderId="31" xfId="0" applyFont="1" applyFill="1" applyBorder="1" applyAlignment="1">
      <alignment horizontal="center" wrapText="1"/>
    </xf>
    <xf numFmtId="0" fontId="18" fillId="0" borderId="43" xfId="0" applyFont="1" applyBorder="1" applyAlignment="1">
      <alignment horizontal="right" vertical="top" wrapText="1"/>
    </xf>
    <xf numFmtId="0" fontId="18" fillId="0" borderId="44" xfId="0" applyFont="1" applyBorder="1" applyAlignment="1">
      <alignment horizontal="right" vertical="top" wrapText="1"/>
    </xf>
    <xf numFmtId="0" fontId="8" fillId="7" borderId="40" xfId="0" applyFont="1" applyFill="1" applyBorder="1" applyAlignment="1">
      <alignment horizontal="center" vertical="center" wrapText="1"/>
    </xf>
    <xf numFmtId="0" fontId="8" fillId="7" borderId="45" xfId="0" applyFont="1" applyFill="1" applyBorder="1" applyAlignment="1">
      <alignment horizontal="center" vertical="center" wrapText="1"/>
    </xf>
    <xf numFmtId="0" fontId="8" fillId="7" borderId="6" xfId="0" applyFont="1" applyFill="1" applyBorder="1" applyAlignment="1">
      <alignment horizontal="left" vertical="center" wrapText="1"/>
    </xf>
    <xf numFmtId="0" fontId="8" fillId="7" borderId="11" xfId="0" applyFont="1" applyFill="1" applyBorder="1" applyAlignment="1">
      <alignment horizontal="left" vertical="center" wrapText="1"/>
    </xf>
    <xf numFmtId="0" fontId="18" fillId="0" borderId="3" xfId="0" applyFont="1" applyBorder="1" applyAlignment="1">
      <alignment horizontal="right"/>
    </xf>
    <xf numFmtId="0" fontId="8" fillId="7" borderId="8" xfId="0" applyFont="1" applyFill="1" applyBorder="1" applyAlignment="1">
      <alignment horizontal="left" vertical="center" wrapText="1"/>
    </xf>
    <xf numFmtId="0" fontId="8" fillId="7" borderId="12" xfId="0" applyFont="1" applyFill="1" applyBorder="1" applyAlignment="1">
      <alignment horizontal="left" vertical="center" wrapText="1"/>
    </xf>
    <xf numFmtId="0" fontId="18" fillId="0" borderId="36" xfId="0" applyFont="1" applyBorder="1" applyAlignment="1">
      <alignment horizontal="right"/>
    </xf>
    <xf numFmtId="0" fontId="7" fillId="5" borderId="13" xfId="0" applyFont="1" applyFill="1" applyBorder="1" applyAlignment="1">
      <alignment horizontal="center" vertical="center" wrapText="1"/>
    </xf>
    <xf numFmtId="0" fontId="7" fillId="5" borderId="14" xfId="0" applyFont="1" applyFill="1" applyBorder="1" applyAlignment="1">
      <alignment horizontal="center" vertical="center" wrapText="1"/>
    </xf>
    <xf numFmtId="0" fontId="8" fillId="7" borderId="4" xfId="0" applyFont="1" applyFill="1" applyBorder="1" applyAlignment="1">
      <alignment horizontal="left" vertical="center" wrapText="1"/>
    </xf>
    <xf numFmtId="0" fontId="8" fillId="0" borderId="43" xfId="0" applyFont="1" applyBorder="1" applyAlignment="1">
      <alignment horizontal="left" vertical="top" wrapText="1"/>
    </xf>
    <xf numFmtId="0" fontId="8" fillId="0" borderId="44" xfId="0" applyFont="1" applyBorder="1" applyAlignment="1">
      <alignment horizontal="left" vertical="top" wrapText="1"/>
    </xf>
    <xf numFmtId="0" fontId="9" fillId="7" borderId="38" xfId="0" applyFont="1" applyFill="1" applyBorder="1" applyAlignment="1">
      <alignment horizontal="center" vertical="center" wrapText="1"/>
    </xf>
    <xf numFmtId="0" fontId="9" fillId="7" borderId="16" xfId="0" applyFont="1" applyFill="1" applyBorder="1" applyAlignment="1">
      <alignment horizontal="center" vertical="center" wrapText="1"/>
    </xf>
    <xf numFmtId="0" fontId="8" fillId="0" borderId="37" xfId="0" applyFont="1" applyBorder="1" applyAlignment="1">
      <alignment horizontal="left" vertical="top" wrapText="1"/>
    </xf>
    <xf numFmtId="0" fontId="8" fillId="0" borderId="16" xfId="0" applyFont="1" applyBorder="1" applyAlignment="1">
      <alignment horizontal="left" vertical="top" wrapText="1"/>
    </xf>
    <xf numFmtId="0" fontId="8" fillId="7" borderId="30" xfId="0" applyFont="1" applyFill="1" applyBorder="1" applyAlignment="1">
      <alignment horizontal="center" vertical="center" wrapText="1"/>
    </xf>
    <xf numFmtId="0" fontId="16" fillId="10" borderId="30" xfId="0" applyFont="1" applyFill="1" applyBorder="1" applyAlignment="1">
      <alignment horizontal="left" vertical="top" wrapText="1"/>
    </xf>
    <xf numFmtId="0" fontId="16" fillId="10" borderId="50" xfId="0" applyFont="1" applyFill="1" applyBorder="1" applyAlignment="1">
      <alignment horizontal="left" vertical="top" wrapText="1"/>
    </xf>
    <xf numFmtId="0" fontId="8" fillId="7" borderId="46" xfId="0" applyFont="1" applyFill="1" applyBorder="1" applyAlignment="1">
      <alignment horizontal="left" vertical="center" wrapText="1"/>
    </xf>
    <xf numFmtId="0" fontId="8" fillId="7" borderId="30" xfId="0" applyFont="1" applyFill="1" applyBorder="1" applyAlignment="1">
      <alignment horizontal="left" vertical="center" wrapText="1"/>
    </xf>
    <xf numFmtId="0" fontId="8" fillId="0" borderId="3" xfId="0" applyFont="1" applyBorder="1" applyAlignment="1">
      <alignment horizontal="left" vertical="top" wrapText="1"/>
    </xf>
    <xf numFmtId="0" fontId="8" fillId="0" borderId="30" xfId="0" applyFont="1" applyBorder="1" applyAlignment="1">
      <alignment horizontal="left" vertical="top" wrapText="1"/>
    </xf>
    <xf numFmtId="0" fontId="8" fillId="9" borderId="3" xfId="0" applyFont="1" applyFill="1" applyBorder="1" applyAlignment="1">
      <alignment horizontal="left" vertical="center"/>
    </xf>
    <xf numFmtId="0" fontId="8" fillId="0" borderId="36" xfId="0" applyFont="1" applyBorder="1" applyAlignment="1">
      <alignment horizontal="left" vertical="top" wrapText="1"/>
    </xf>
    <xf numFmtId="0" fontId="8" fillId="0" borderId="50" xfId="0" applyFont="1" applyBorder="1" applyAlignment="1">
      <alignment horizontal="left" vertical="top" wrapText="1"/>
    </xf>
    <xf numFmtId="0" fontId="8" fillId="5" borderId="13" xfId="0" applyFont="1" applyFill="1" applyBorder="1" applyAlignment="1">
      <alignment horizontal="center" vertical="center" wrapText="1"/>
    </xf>
    <xf numFmtId="0" fontId="8" fillId="9" borderId="36" xfId="0" applyFont="1" applyFill="1" applyBorder="1" applyAlignment="1">
      <alignment horizontal="left" vertical="center"/>
    </xf>
    <xf numFmtId="0" fontId="8" fillId="9" borderId="3" xfId="0" applyFont="1" applyFill="1" applyBorder="1" applyAlignment="1">
      <alignment horizontal="right" vertical="center"/>
    </xf>
    <xf numFmtId="0" fontId="8" fillId="9" borderId="36" xfId="0" applyFont="1" applyFill="1" applyBorder="1" applyAlignment="1">
      <alignment horizontal="right" vertical="center"/>
    </xf>
    <xf numFmtId="0" fontId="8" fillId="5" borderId="43" xfId="0" applyFont="1" applyFill="1" applyBorder="1" applyAlignment="1">
      <alignment horizontal="left" vertical="center"/>
    </xf>
    <xf numFmtId="0" fontId="8" fillId="5" borderId="44" xfId="0" applyFont="1" applyFill="1" applyBorder="1" applyAlignment="1">
      <alignment horizontal="left" vertical="center"/>
    </xf>
    <xf numFmtId="0" fontId="8" fillId="5" borderId="43" xfId="0" applyFont="1" applyFill="1" applyBorder="1" applyAlignment="1">
      <alignment horizontal="center" vertical="center"/>
    </xf>
    <xf numFmtId="0" fontId="8" fillId="5" borderId="44" xfId="0" applyFont="1" applyFill="1" applyBorder="1" applyAlignment="1">
      <alignment horizontal="center" vertical="center"/>
    </xf>
    <xf numFmtId="0" fontId="8" fillId="0" borderId="37" xfId="0" applyFont="1" applyBorder="1" applyAlignment="1">
      <alignment horizontal="right"/>
    </xf>
    <xf numFmtId="0" fontId="8" fillId="0" borderId="16" xfId="0" applyFont="1" applyBorder="1" applyAlignment="1">
      <alignment horizontal="right"/>
    </xf>
    <xf numFmtId="0" fontId="8" fillId="7" borderId="51" xfId="0" applyFont="1" applyFill="1" applyBorder="1" applyAlignment="1">
      <alignment horizontal="center" vertical="center" wrapText="1"/>
    </xf>
    <xf numFmtId="0" fontId="8" fillId="7" borderId="4" xfId="0" applyFont="1" applyFill="1" applyBorder="1" applyAlignment="1">
      <alignment horizontal="left" vertical="center"/>
    </xf>
    <xf numFmtId="0" fontId="8" fillId="7" borderId="2" xfId="0" applyFont="1" applyFill="1" applyBorder="1" applyAlignment="1">
      <alignment horizontal="left" vertical="center"/>
    </xf>
    <xf numFmtId="0" fontId="8" fillId="7" borderId="47" xfId="0" applyFont="1" applyFill="1" applyBorder="1" applyAlignment="1">
      <alignment horizontal="left" vertical="center"/>
    </xf>
    <xf numFmtId="0" fontId="8" fillId="7" borderId="48" xfId="0" applyFont="1" applyFill="1" applyBorder="1" applyAlignment="1">
      <alignment horizontal="left" vertical="center"/>
    </xf>
    <xf numFmtId="0" fontId="8" fillId="0" borderId="43" xfId="0" applyFont="1" applyBorder="1" applyAlignment="1">
      <alignment horizontal="right"/>
    </xf>
    <xf numFmtId="0" fontId="8" fillId="0" borderId="44" xfId="0" applyFont="1" applyBorder="1" applyAlignment="1">
      <alignment horizontal="right"/>
    </xf>
    <xf numFmtId="0" fontId="8" fillId="7" borderId="52" xfId="0" applyFont="1" applyFill="1" applyBorder="1" applyAlignment="1">
      <alignment horizontal="left" wrapText="1"/>
    </xf>
    <xf numFmtId="0" fontId="8" fillId="7" borderId="48" xfId="0" applyFont="1" applyFill="1" applyBorder="1" applyAlignment="1">
      <alignment horizontal="left" wrapText="1"/>
    </xf>
    <xf numFmtId="0" fontId="8" fillId="7" borderId="49" xfId="0" applyFont="1" applyFill="1" applyBorder="1" applyAlignment="1">
      <alignment horizontal="left" wrapText="1"/>
    </xf>
    <xf numFmtId="0" fontId="6" fillId="7" borderId="28" xfId="0" applyFont="1" applyFill="1" applyBorder="1" applyAlignment="1">
      <alignment horizontal="left" vertical="top" wrapText="1" indent="1"/>
    </xf>
    <xf numFmtId="0" fontId="6" fillId="7" borderId="7" xfId="0" applyFont="1" applyFill="1" applyBorder="1" applyAlignment="1">
      <alignment horizontal="left" vertical="top" wrapText="1" indent="1"/>
    </xf>
    <xf numFmtId="0" fontId="6" fillId="7" borderId="41" xfId="0" applyFont="1" applyFill="1" applyBorder="1" applyAlignment="1">
      <alignment horizontal="left" vertical="top" wrapText="1" indent="1"/>
    </xf>
    <xf numFmtId="0" fontId="12" fillId="7" borderId="13" xfId="0" applyFont="1" applyFill="1" applyBorder="1" applyAlignment="1">
      <alignment horizontal="left" vertical="center" wrapText="1"/>
    </xf>
    <xf numFmtId="0" fontId="12" fillId="7" borderId="14" xfId="0" applyFont="1" applyFill="1" applyBorder="1" applyAlignment="1">
      <alignment horizontal="left" vertical="center" wrapText="1"/>
    </xf>
    <xf numFmtId="0" fontId="12" fillId="7" borderId="15" xfId="0" applyFont="1" applyFill="1" applyBorder="1" applyAlignment="1">
      <alignment horizontal="left" vertical="center" wrapText="1"/>
    </xf>
    <xf numFmtId="0" fontId="8" fillId="5" borderId="54" xfId="0" applyFont="1" applyFill="1" applyBorder="1" applyAlignment="1">
      <alignment horizontal="left" vertical="center"/>
    </xf>
    <xf numFmtId="0" fontId="24" fillId="7" borderId="35" xfId="0" applyFont="1" applyFill="1" applyBorder="1" applyAlignment="1">
      <alignment horizontal="left" vertical="center" wrapText="1"/>
    </xf>
    <xf numFmtId="0" fontId="24" fillId="7" borderId="3" xfId="0" applyFont="1" applyFill="1" applyBorder="1" applyAlignment="1">
      <alignment horizontal="left" vertical="center" wrapText="1"/>
    </xf>
    <xf numFmtId="0" fontId="24" fillId="7" borderId="46" xfId="0" applyFont="1" applyFill="1" applyBorder="1" applyAlignment="1">
      <alignment horizontal="left" vertical="center" wrapText="1"/>
    </xf>
    <xf numFmtId="0" fontId="24" fillId="7" borderId="30" xfId="0" applyFont="1" applyFill="1" applyBorder="1" applyAlignment="1">
      <alignment horizontal="left" vertical="center" wrapText="1"/>
    </xf>
    <xf numFmtId="0" fontId="21" fillId="7" borderId="37" xfId="0" applyFont="1" applyFill="1" applyBorder="1" applyAlignment="1">
      <alignment horizontal="left" vertical="top" wrapText="1"/>
    </xf>
    <xf numFmtId="0" fontId="21" fillId="7" borderId="55" xfId="0" applyFont="1" applyFill="1" applyBorder="1" applyAlignment="1">
      <alignment horizontal="left" vertical="top" wrapText="1"/>
    </xf>
    <xf numFmtId="0" fontId="24" fillId="9" borderId="37" xfId="0" applyFont="1" applyFill="1" applyBorder="1" applyAlignment="1">
      <alignment horizontal="left" vertical="center" wrapText="1"/>
    </xf>
    <xf numFmtId="0" fontId="24" fillId="9" borderId="55" xfId="0" applyFont="1" applyFill="1" applyBorder="1" applyAlignment="1">
      <alignment horizontal="left" vertical="center" wrapText="1"/>
    </xf>
    <xf numFmtId="0" fontId="17" fillId="0" borderId="6" xfId="0" applyFont="1" applyBorder="1" applyAlignment="1">
      <alignment horizontal="left" vertical="top" wrapText="1"/>
    </xf>
    <xf numFmtId="0" fontId="21" fillId="0" borderId="7" xfId="0" applyFont="1" applyBorder="1" applyAlignment="1">
      <alignment horizontal="left" vertical="top" wrapText="1"/>
    </xf>
    <xf numFmtId="0" fontId="21" fillId="0" borderId="41" xfId="0" applyFont="1" applyBorder="1" applyAlignment="1">
      <alignment horizontal="left" vertical="top" wrapText="1"/>
    </xf>
    <xf numFmtId="0" fontId="21" fillId="0" borderId="17" xfId="0" applyFont="1" applyBorder="1" applyAlignment="1">
      <alignment horizontal="left" vertical="top" wrapText="1"/>
    </xf>
    <xf numFmtId="0" fontId="21" fillId="0" borderId="18" xfId="0" applyFont="1" applyBorder="1" applyAlignment="1">
      <alignment horizontal="left" vertical="top" wrapText="1"/>
    </xf>
    <xf numFmtId="0" fontId="21" fillId="0" borderId="31" xfId="0" applyFont="1" applyBorder="1" applyAlignment="1">
      <alignment horizontal="left" vertical="top" wrapText="1"/>
    </xf>
    <xf numFmtId="0" fontId="9" fillId="8" borderId="42" xfId="0" applyFont="1" applyFill="1" applyBorder="1" applyAlignment="1">
      <alignment horizontal="center"/>
    </xf>
    <xf numFmtId="0" fontId="9" fillId="8" borderId="25" xfId="0" applyFont="1" applyFill="1" applyBorder="1" applyAlignment="1">
      <alignment horizontal="center"/>
    </xf>
    <xf numFmtId="0" fontId="21" fillId="5" borderId="57" xfId="0" applyFont="1" applyFill="1" applyBorder="1" applyAlignment="1">
      <alignment vertical="top" wrapText="1"/>
    </xf>
    <xf numFmtId="0" fontId="21" fillId="5" borderId="58" xfId="0" applyFont="1" applyFill="1" applyBorder="1" applyAlignment="1">
      <alignment vertical="top" wrapText="1"/>
    </xf>
    <xf numFmtId="0" fontId="21" fillId="5" borderId="27" xfId="0" applyFont="1" applyFill="1" applyBorder="1" applyAlignment="1">
      <alignment vertical="top" wrapText="1"/>
    </xf>
    <xf numFmtId="0" fontId="21" fillId="5" borderId="63" xfId="0" applyFont="1" applyFill="1" applyBorder="1" applyAlignment="1">
      <alignment vertical="top" wrapText="1"/>
    </xf>
    <xf numFmtId="0" fontId="8" fillId="0" borderId="33" xfId="0" applyFont="1" applyBorder="1" applyAlignment="1">
      <alignment horizontal="left" vertical="top" wrapText="1"/>
    </xf>
    <xf numFmtId="0" fontId="8" fillId="0" borderId="34" xfId="0" applyFont="1" applyBorder="1" applyAlignment="1">
      <alignment horizontal="left" vertical="top" wrapText="1"/>
    </xf>
    <xf numFmtId="0" fontId="8" fillId="0" borderId="35" xfId="0" applyFont="1" applyBorder="1" applyAlignment="1">
      <alignment horizontal="left" vertical="top" wrapText="1"/>
    </xf>
    <xf numFmtId="0" fontId="8" fillId="7" borderId="28" xfId="0" applyFont="1" applyFill="1" applyBorder="1" applyAlignment="1">
      <alignment horizontal="left" vertical="center"/>
    </xf>
    <xf numFmtId="0" fontId="8" fillId="7" borderId="7" xfId="0" applyFont="1" applyFill="1" applyBorder="1" applyAlignment="1">
      <alignment horizontal="left" vertical="center"/>
    </xf>
    <xf numFmtId="0" fontId="9" fillId="8" borderId="21" xfId="0" applyFont="1" applyFill="1" applyBorder="1" applyAlignment="1">
      <alignment horizontal="left" vertical="center" wrapText="1"/>
    </xf>
    <xf numFmtId="0" fontId="9" fillId="8" borderId="22" xfId="0" applyFont="1" applyFill="1" applyBorder="1" applyAlignment="1">
      <alignment horizontal="left" vertical="center" wrapText="1"/>
    </xf>
    <xf numFmtId="0" fontId="9" fillId="8" borderId="53" xfId="0" applyFont="1" applyFill="1" applyBorder="1" applyAlignment="1">
      <alignment horizontal="left" vertical="center" wrapText="1"/>
    </xf>
    <xf numFmtId="0" fontId="16" fillId="7" borderId="28" xfId="0" applyFont="1" applyFill="1" applyBorder="1" applyAlignment="1">
      <alignment horizontal="left" vertical="top"/>
    </xf>
    <xf numFmtId="0" fontId="16" fillId="7" borderId="7" xfId="0" applyFont="1" applyFill="1" applyBorder="1" applyAlignment="1">
      <alignment horizontal="left" vertical="top"/>
    </xf>
    <xf numFmtId="0" fontId="16" fillId="7" borderId="41" xfId="0" applyFont="1" applyFill="1" applyBorder="1" applyAlignment="1">
      <alignment horizontal="left" vertical="top"/>
    </xf>
    <xf numFmtId="0" fontId="8" fillId="7" borderId="0" xfId="0" applyFont="1" applyFill="1" applyAlignment="1">
      <alignment horizontal="center" vertical="center" wrapText="1"/>
    </xf>
    <xf numFmtId="0" fontId="8" fillId="7" borderId="0" xfId="0" applyFont="1" applyFill="1" applyAlignment="1">
      <alignment horizontal="left" vertical="center"/>
    </xf>
    <xf numFmtId="0" fontId="8" fillId="7" borderId="10" xfId="0" applyFont="1" applyFill="1" applyBorder="1" applyAlignment="1">
      <alignment horizontal="left" vertical="center"/>
    </xf>
    <xf numFmtId="0" fontId="8" fillId="7" borderId="0" xfId="0" applyFont="1" applyFill="1" applyAlignment="1">
      <alignment horizontal="right" vertical="top"/>
    </xf>
    <xf numFmtId="0" fontId="8" fillId="7" borderId="27" xfId="0" applyFont="1" applyFill="1" applyBorder="1" applyAlignment="1">
      <alignment horizontal="right" vertical="top"/>
    </xf>
    <xf numFmtId="0" fontId="8" fillId="5" borderId="9" xfId="0" applyFont="1" applyFill="1" applyBorder="1" applyAlignment="1">
      <alignment horizontal="left" vertical="center"/>
    </xf>
    <xf numFmtId="0" fontId="8" fillId="7" borderId="42" xfId="0" applyFont="1" applyFill="1" applyBorder="1" applyAlignment="1">
      <alignment horizontal="left" vertical="center"/>
    </xf>
    <xf numFmtId="0" fontId="8" fillId="7" borderId="24" xfId="0" applyFont="1" applyFill="1" applyBorder="1" applyAlignment="1">
      <alignment horizontal="left" vertical="center"/>
    </xf>
    <xf numFmtId="0" fontId="8" fillId="7" borderId="20" xfId="0" applyFont="1" applyFill="1" applyBorder="1" applyAlignment="1">
      <alignment horizontal="left" vertical="center"/>
    </xf>
    <xf numFmtId="0" fontId="8" fillId="7" borderId="56" xfId="0" applyFont="1" applyFill="1" applyBorder="1" applyAlignment="1">
      <alignment horizontal="center" vertical="center"/>
    </xf>
    <xf numFmtId="0" fontId="8" fillId="7" borderId="54" xfId="0" applyFont="1" applyFill="1" applyBorder="1" applyAlignment="1">
      <alignment horizontal="center" vertical="center"/>
    </xf>
    <xf numFmtId="0" fontId="8" fillId="7" borderId="44" xfId="0" applyFont="1" applyFill="1" applyBorder="1" applyAlignment="1">
      <alignment horizontal="center" vertical="center"/>
    </xf>
    <xf numFmtId="0" fontId="8" fillId="0" borderId="24" xfId="0" applyFont="1" applyBorder="1" applyAlignment="1">
      <alignment horizontal="left" vertical="top" wrapText="1"/>
    </xf>
    <xf numFmtId="0" fontId="8" fillId="0" borderId="25" xfId="0" applyFont="1" applyBorder="1" applyAlignment="1">
      <alignment horizontal="left" vertical="top" wrapText="1"/>
    </xf>
    <xf numFmtId="0" fontId="8" fillId="0" borderId="0" xfId="0" applyFont="1" applyAlignment="1">
      <alignment horizontal="left" vertical="top" wrapText="1"/>
    </xf>
    <xf numFmtId="0" fontId="8" fillId="0" borderId="27" xfId="0" applyFont="1" applyBorder="1" applyAlignment="1">
      <alignment horizontal="left" vertical="top" wrapText="1"/>
    </xf>
    <xf numFmtId="0" fontId="8" fillId="0" borderId="1" xfId="0" applyFont="1" applyBorder="1" applyAlignment="1">
      <alignment horizontal="left" vertical="top" wrapText="1"/>
    </xf>
    <xf numFmtId="0" fontId="8" fillId="0" borderId="59" xfId="0" applyFont="1" applyBorder="1" applyAlignment="1">
      <alignment horizontal="left" vertical="top" wrapText="1"/>
    </xf>
    <xf numFmtId="0" fontId="8" fillId="0" borderId="42" xfId="0" applyFont="1" applyBorder="1" applyAlignment="1">
      <alignment horizontal="left" vertical="top" wrapText="1"/>
    </xf>
    <xf numFmtId="0" fontId="8" fillId="0" borderId="20" xfId="0" applyFont="1" applyBorder="1" applyAlignment="1">
      <alignment horizontal="left" vertical="top" wrapText="1"/>
    </xf>
    <xf numFmtId="0" fontId="8" fillId="0" borderId="39" xfId="0" applyFont="1" applyBorder="1" applyAlignment="1">
      <alignment horizontal="left" vertical="top" wrapText="1"/>
    </xf>
    <xf numFmtId="0" fontId="18" fillId="7" borderId="42" xfId="0" applyFont="1" applyFill="1" applyBorder="1" applyAlignment="1">
      <alignment horizontal="left" vertical="center"/>
    </xf>
    <xf numFmtId="0" fontId="18" fillId="7" borderId="24" xfId="0" applyFont="1" applyFill="1" applyBorder="1" applyAlignment="1">
      <alignment horizontal="left" vertical="center"/>
    </xf>
    <xf numFmtId="0" fontId="9" fillId="8" borderId="24" xfId="0" applyFont="1" applyFill="1" applyBorder="1" applyAlignment="1">
      <alignment horizontal="center"/>
    </xf>
    <xf numFmtId="0" fontId="8" fillId="7" borderId="36" xfId="0" applyFont="1" applyFill="1" applyBorder="1" applyAlignment="1">
      <alignment horizontal="center" vertical="center"/>
    </xf>
    <xf numFmtId="0" fontId="8" fillId="0" borderId="7" xfId="0" applyFont="1" applyBorder="1" applyAlignment="1">
      <alignment horizontal="left" vertical="top" wrapText="1"/>
    </xf>
    <xf numFmtId="0" fontId="8" fillId="0" borderId="41" xfId="0" applyFont="1" applyBorder="1" applyAlignment="1">
      <alignment horizontal="left" vertical="top" wrapText="1"/>
    </xf>
    <xf numFmtId="0" fontId="8" fillId="0" borderId="28" xfId="0" applyFont="1" applyBorder="1" applyAlignment="1">
      <alignment horizontal="left" vertical="top" wrapText="1"/>
    </xf>
    <xf numFmtId="0" fontId="8" fillId="7" borderId="43" xfId="0" applyFont="1" applyFill="1" applyBorder="1" applyAlignment="1">
      <alignment horizontal="center" vertical="center"/>
    </xf>
    <xf numFmtId="0" fontId="9" fillId="7" borderId="39" xfId="0" applyFont="1" applyFill="1" applyBorder="1" applyAlignment="1">
      <alignment horizontal="left" vertical="center" wrapText="1" indent="1"/>
    </xf>
    <xf numFmtId="0" fontId="9" fillId="7" borderId="1" xfId="0" applyFont="1" applyFill="1" applyBorder="1" applyAlignment="1">
      <alignment horizontal="left" vertical="center" wrapText="1" indent="1"/>
    </xf>
    <xf numFmtId="0" fontId="9" fillId="7" borderId="12" xfId="0" applyFont="1" applyFill="1" applyBorder="1" applyAlignment="1">
      <alignment horizontal="left" vertical="center" wrapText="1" indent="1"/>
    </xf>
    <xf numFmtId="0" fontId="8" fillId="7" borderId="26" xfId="0" applyFont="1" applyFill="1" applyBorder="1" applyAlignment="1">
      <alignment horizontal="left" vertical="center"/>
    </xf>
    <xf numFmtId="0" fontId="8" fillId="9" borderId="2" xfId="0" applyFont="1" applyFill="1" applyBorder="1" applyAlignment="1">
      <alignment horizontal="left" vertical="center"/>
    </xf>
    <xf numFmtId="0" fontId="8" fillId="9" borderId="60" xfId="0" applyFont="1" applyFill="1" applyBorder="1" applyAlignment="1">
      <alignment horizontal="left" vertical="center"/>
    </xf>
    <xf numFmtId="0" fontId="8" fillId="0" borderId="35" xfId="0" applyFont="1" applyBorder="1" applyAlignment="1">
      <alignment horizontal="right" vertical="top"/>
    </xf>
    <xf numFmtId="0" fontId="8" fillId="0" borderId="36" xfId="0" applyFont="1" applyBorder="1" applyAlignment="1">
      <alignment horizontal="right" vertical="top"/>
    </xf>
    <xf numFmtId="0" fontId="8" fillId="0" borderId="5" xfId="0" applyFont="1" applyBorder="1" applyAlignment="1">
      <alignment horizontal="right" vertical="top"/>
    </xf>
    <xf numFmtId="0" fontId="25" fillId="7" borderId="26" xfId="0" applyFont="1" applyFill="1" applyBorder="1" applyAlignment="1">
      <alignment horizontal="left" vertical="center" wrapText="1"/>
    </xf>
    <xf numFmtId="0" fontId="25" fillId="7" borderId="2" xfId="0" applyFont="1" applyFill="1" applyBorder="1" applyAlignment="1">
      <alignment horizontal="left" vertical="center" wrapText="1"/>
    </xf>
    <xf numFmtId="0" fontId="8" fillId="7" borderId="2" xfId="0" applyFont="1" applyFill="1" applyBorder="1" applyAlignment="1">
      <alignment horizontal="center" vertical="top" wrapText="1"/>
    </xf>
    <xf numFmtId="0" fontId="8" fillId="7" borderId="60" xfId="0" applyFont="1" applyFill="1" applyBorder="1" applyAlignment="1">
      <alignment horizontal="center" vertical="top" wrapText="1"/>
    </xf>
    <xf numFmtId="0" fontId="8" fillId="7" borderId="35" xfId="0" applyFont="1" applyFill="1" applyBorder="1" applyAlignment="1">
      <alignment horizontal="center" vertical="center"/>
    </xf>
    <xf numFmtId="0" fontId="25" fillId="7" borderId="5" xfId="0" applyFont="1" applyFill="1" applyBorder="1" applyAlignment="1">
      <alignment horizontal="left" vertical="center" wrapText="1"/>
    </xf>
    <xf numFmtId="0" fontId="18" fillId="7" borderId="7" xfId="0" applyFont="1" applyFill="1" applyBorder="1" applyAlignment="1">
      <alignment horizontal="left" vertical="center" wrapText="1"/>
    </xf>
    <xf numFmtId="0" fontId="18" fillId="7" borderId="8" xfId="0" applyFont="1" applyFill="1" applyBorder="1" applyAlignment="1">
      <alignment horizontal="left" vertical="center" wrapText="1"/>
    </xf>
    <xf numFmtId="0" fontId="18" fillId="7" borderId="0" xfId="0" applyFont="1" applyFill="1" applyAlignment="1">
      <alignment horizontal="left" vertical="center" wrapText="1"/>
    </xf>
    <xf numFmtId="0" fontId="18" fillId="7" borderId="10" xfId="0" applyFont="1" applyFill="1" applyBorder="1" applyAlignment="1">
      <alignment horizontal="left" vertical="center" wrapText="1"/>
    </xf>
    <xf numFmtId="0" fontId="18" fillId="7" borderId="1" xfId="0" applyFont="1" applyFill="1" applyBorder="1" applyAlignment="1">
      <alignment horizontal="left" vertical="center" wrapText="1"/>
    </xf>
    <xf numFmtId="0" fontId="18" fillId="7" borderId="12" xfId="0" applyFont="1" applyFill="1" applyBorder="1" applyAlignment="1">
      <alignment horizontal="left" vertical="center" wrapText="1"/>
    </xf>
    <xf numFmtId="0" fontId="8" fillId="0" borderId="7" xfId="0" quotePrefix="1" applyFont="1" applyBorder="1" applyAlignment="1">
      <alignment horizontal="left" vertical="top" wrapText="1"/>
    </xf>
    <xf numFmtId="0" fontId="8" fillId="0" borderId="28" xfId="0" quotePrefix="1" applyFont="1" applyBorder="1" applyAlignment="1">
      <alignment horizontal="left" vertical="top" wrapText="1"/>
    </xf>
    <xf numFmtId="0" fontId="8" fillId="0" borderId="40" xfId="0" applyFont="1" applyBorder="1" applyAlignment="1">
      <alignment horizontal="left" vertical="top" wrapText="1"/>
    </xf>
    <xf numFmtId="0" fontId="8" fillId="0" borderId="39" xfId="0" applyFont="1" applyBorder="1" applyAlignment="1">
      <alignment horizontal="left"/>
    </xf>
    <xf numFmtId="0" fontId="8" fillId="0" borderId="27" xfId="0" applyFont="1" applyBorder="1" applyAlignment="1">
      <alignment horizontal="left"/>
    </xf>
    <xf numFmtId="0" fontId="26" fillId="7" borderId="47" xfId="0" applyFont="1" applyFill="1" applyBorder="1" applyAlignment="1">
      <alignment horizontal="center"/>
    </xf>
    <xf numFmtId="0" fontId="26" fillId="7" borderId="48" xfId="0" applyFont="1" applyFill="1" applyBorder="1" applyAlignment="1">
      <alignment horizontal="center"/>
    </xf>
    <xf numFmtId="0" fontId="26" fillId="7" borderId="49" xfId="0" applyFont="1" applyFill="1" applyBorder="1" applyAlignment="1">
      <alignment horizontal="center"/>
    </xf>
    <xf numFmtId="0" fontId="8" fillId="7" borderId="33" xfId="0" applyFont="1" applyFill="1" applyBorder="1" applyAlignment="1">
      <alignment horizontal="left" vertical="center" wrapText="1"/>
    </xf>
    <xf numFmtId="0" fontId="8" fillId="7" borderId="23" xfId="0" applyFont="1" applyFill="1" applyBorder="1" applyAlignment="1">
      <alignment horizontal="left" vertical="center" wrapText="1"/>
    </xf>
    <xf numFmtId="0" fontId="9" fillId="8" borderId="21" xfId="0" applyFont="1" applyFill="1" applyBorder="1" applyAlignment="1">
      <alignment horizontal="center"/>
    </xf>
    <xf numFmtId="0" fontId="9" fillId="8" borderId="53" xfId="0" applyFont="1" applyFill="1" applyBorder="1" applyAlignment="1">
      <alignment horizontal="center"/>
    </xf>
    <xf numFmtId="0" fontId="18" fillId="7" borderId="28" xfId="0" applyFont="1" applyFill="1" applyBorder="1" applyAlignment="1">
      <alignment horizontal="left" vertical="center" wrapText="1"/>
    </xf>
    <xf numFmtId="0" fontId="18" fillId="7" borderId="20" xfId="0" applyFont="1" applyFill="1" applyBorder="1" applyAlignment="1">
      <alignment horizontal="left" vertical="center" wrapText="1"/>
    </xf>
    <xf numFmtId="0" fontId="18" fillId="7" borderId="29" xfId="0" applyFont="1" applyFill="1" applyBorder="1" applyAlignment="1">
      <alignment horizontal="left" vertical="center" wrapText="1"/>
    </xf>
    <xf numFmtId="0" fontId="18" fillId="7" borderId="18" xfId="0" applyFont="1" applyFill="1" applyBorder="1" applyAlignment="1">
      <alignment horizontal="left" vertical="center" wrapText="1"/>
    </xf>
    <xf numFmtId="0" fontId="18" fillId="7" borderId="19" xfId="0" applyFont="1" applyFill="1" applyBorder="1" applyAlignment="1">
      <alignment horizontal="left" vertical="center" wrapText="1"/>
    </xf>
    <xf numFmtId="0" fontId="8" fillId="7" borderId="61" xfId="0" applyFont="1" applyFill="1" applyBorder="1" applyAlignment="1">
      <alignment horizontal="center" vertical="center"/>
    </xf>
    <xf numFmtId="0" fontId="8" fillId="5" borderId="13" xfId="0" applyFont="1" applyFill="1" applyBorder="1" applyAlignment="1">
      <alignment horizontal="center" vertical="center"/>
    </xf>
    <xf numFmtId="0" fontId="8" fillId="5" borderId="14" xfId="0" applyFont="1" applyFill="1" applyBorder="1" applyAlignment="1">
      <alignment horizontal="center" vertical="center"/>
    </xf>
    <xf numFmtId="0" fontId="8" fillId="5" borderId="18" xfId="0" applyFont="1" applyFill="1" applyBorder="1" applyAlignment="1">
      <alignment horizontal="center" vertical="center"/>
    </xf>
    <xf numFmtId="0" fontId="8" fillId="5" borderId="15" xfId="0" applyFont="1" applyFill="1" applyBorder="1" applyAlignment="1">
      <alignment horizontal="center" vertical="center"/>
    </xf>
    <xf numFmtId="0" fontId="15" fillId="6" borderId="42" xfId="0" applyFont="1" applyFill="1" applyBorder="1" applyAlignment="1">
      <alignment horizontal="center" wrapText="1"/>
    </xf>
    <xf numFmtId="0" fontId="15" fillId="6" borderId="24" xfId="0" applyFont="1" applyFill="1" applyBorder="1" applyAlignment="1">
      <alignment horizontal="center" wrapText="1"/>
    </xf>
    <xf numFmtId="0" fontId="8" fillId="7" borderId="53" xfId="0" applyFont="1" applyFill="1" applyBorder="1" applyAlignment="1">
      <alignment horizontal="left" vertical="center" wrapText="1"/>
    </xf>
    <xf numFmtId="0" fontId="8" fillId="7" borderId="57" xfId="0" applyFont="1" applyFill="1" applyBorder="1" applyAlignment="1">
      <alignment horizontal="center"/>
    </xf>
    <xf numFmtId="0" fontId="8" fillId="7" borderId="58" xfId="0" applyFont="1" applyFill="1" applyBorder="1" applyAlignment="1">
      <alignment horizontal="center"/>
    </xf>
    <xf numFmtId="0" fontId="8" fillId="7" borderId="63" xfId="0" applyFont="1" applyFill="1" applyBorder="1" applyAlignment="1">
      <alignment horizontal="center"/>
    </xf>
    <xf numFmtId="0" fontId="24" fillId="7" borderId="64" xfId="0" applyFont="1" applyFill="1" applyBorder="1" applyAlignment="1">
      <alignment horizontal="left" vertical="center"/>
    </xf>
    <xf numFmtId="0" fontId="24" fillId="7" borderId="22" xfId="0" applyFont="1" applyFill="1" applyBorder="1" applyAlignment="1">
      <alignment horizontal="left" vertical="center"/>
    </xf>
    <xf numFmtId="0" fontId="24" fillId="7" borderId="53" xfId="0" applyFont="1" applyFill="1" applyBorder="1" applyAlignment="1">
      <alignment horizontal="left" vertical="center"/>
    </xf>
    <xf numFmtId="0" fontId="8" fillId="7" borderId="39" xfId="0" applyFont="1" applyFill="1" applyBorder="1" applyAlignment="1">
      <alignment horizontal="left" vertical="center" wrapText="1" indent="1"/>
    </xf>
    <xf numFmtId="0" fontId="8" fillId="7" borderId="1" xfId="0" applyFont="1" applyFill="1" applyBorder="1" applyAlignment="1">
      <alignment horizontal="left" vertical="center" wrapText="1" indent="1"/>
    </xf>
    <xf numFmtId="0" fontId="8" fillId="7" borderId="59" xfId="0" applyFont="1" applyFill="1" applyBorder="1" applyAlignment="1">
      <alignment horizontal="left" vertical="center" wrapText="1" indent="1"/>
    </xf>
    <xf numFmtId="0" fontId="18" fillId="0" borderId="26" xfId="0" applyFont="1" applyBorder="1" applyAlignment="1">
      <alignment horizontal="right" vertical="center" wrapText="1"/>
    </xf>
    <xf numFmtId="0" fontId="18" fillId="0" borderId="60" xfId="0" applyFont="1" applyBorder="1" applyAlignment="1">
      <alignment horizontal="right" vertical="center" wrapText="1"/>
    </xf>
    <xf numFmtId="0" fontId="18" fillId="0" borderId="35" xfId="0" applyFont="1" applyBorder="1" applyAlignment="1">
      <alignment horizontal="right" vertical="center" wrapText="1"/>
    </xf>
    <xf numFmtId="0" fontId="18" fillId="0" borderId="36" xfId="0" applyFont="1" applyBorder="1" applyAlignment="1">
      <alignment horizontal="right" vertical="center" wrapText="1"/>
    </xf>
    <xf numFmtId="9" fontId="18" fillId="0" borderId="26" xfId="1" applyFont="1" applyBorder="1" applyAlignment="1" applyProtection="1">
      <alignment horizontal="right" vertical="center" wrapText="1"/>
    </xf>
    <xf numFmtId="9" fontId="18" fillId="0" borderId="60" xfId="1" applyFont="1" applyBorder="1" applyAlignment="1" applyProtection="1">
      <alignment horizontal="right" vertical="center" wrapText="1"/>
    </xf>
    <xf numFmtId="0" fontId="8" fillId="7" borderId="36" xfId="0" applyFont="1" applyFill="1" applyBorder="1" applyAlignment="1">
      <alignment horizontal="left" vertical="center" wrapText="1"/>
    </xf>
    <xf numFmtId="0" fontId="18" fillId="7" borderId="36" xfId="0" applyFont="1" applyFill="1" applyBorder="1" applyAlignment="1">
      <alignment horizontal="left" vertical="center" wrapText="1"/>
    </xf>
    <xf numFmtId="0" fontId="18" fillId="7" borderId="2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60" xfId="0" applyFont="1" applyFill="1" applyBorder="1" applyAlignment="1">
      <alignment horizontal="center" vertical="center" wrapText="1"/>
    </xf>
    <xf numFmtId="0" fontId="18" fillId="7" borderId="2" xfId="0" applyFont="1" applyFill="1" applyBorder="1" applyAlignment="1">
      <alignment horizontal="left" vertical="center" wrapText="1"/>
    </xf>
    <xf numFmtId="0" fontId="18" fillId="7" borderId="60" xfId="0" applyFont="1" applyFill="1" applyBorder="1" applyAlignment="1">
      <alignment horizontal="left" vertical="center" wrapText="1"/>
    </xf>
    <xf numFmtId="0" fontId="18" fillId="7" borderId="31" xfId="0" applyFont="1" applyFill="1" applyBorder="1" applyAlignment="1">
      <alignment horizontal="left" vertical="center" wrapText="1"/>
    </xf>
    <xf numFmtId="9" fontId="18" fillId="0" borderId="52" xfId="1" applyFont="1" applyBorder="1" applyAlignment="1" applyProtection="1">
      <alignment horizontal="right" vertical="center" wrapText="1"/>
    </xf>
    <xf numFmtId="9" fontId="18" fillId="0" borderId="49" xfId="1" applyFont="1" applyBorder="1" applyAlignment="1" applyProtection="1">
      <alignment horizontal="right" vertical="center" wrapText="1"/>
    </xf>
    <xf numFmtId="0" fontId="8" fillId="7" borderId="33" xfId="0" applyFont="1" applyFill="1" applyBorder="1" applyAlignment="1">
      <alignment horizontal="left" vertical="center"/>
    </xf>
    <xf numFmtId="0" fontId="8" fillId="7" borderId="23" xfId="0" applyFont="1" applyFill="1" applyBorder="1" applyAlignment="1">
      <alignment horizontal="left" vertical="center"/>
    </xf>
    <xf numFmtId="0" fontId="8" fillId="7" borderId="46" xfId="0" applyFont="1" applyFill="1" applyBorder="1" applyAlignment="1">
      <alignment horizontal="left" vertical="center"/>
    </xf>
    <xf numFmtId="0" fontId="8" fillId="7" borderId="30" xfId="0" applyFont="1" applyFill="1" applyBorder="1" applyAlignment="1">
      <alignment horizontal="left" vertical="center"/>
    </xf>
    <xf numFmtId="0" fontId="8" fillId="7" borderId="23" xfId="0" applyFont="1" applyFill="1" applyBorder="1" applyAlignment="1">
      <alignment horizontal="center"/>
    </xf>
    <xf numFmtId="0" fontId="8" fillId="7" borderId="3" xfId="0" applyFont="1" applyFill="1" applyBorder="1" applyAlignment="1">
      <alignment horizontal="center"/>
    </xf>
    <xf numFmtId="0" fontId="8" fillId="7" borderId="30" xfId="0" applyFont="1" applyFill="1" applyBorder="1" applyAlignment="1">
      <alignment horizontal="center"/>
    </xf>
    <xf numFmtId="0" fontId="8" fillId="11" borderId="23" xfId="0" applyFont="1" applyFill="1" applyBorder="1" applyAlignment="1">
      <alignment horizontal="left" vertical="top" wrapText="1"/>
    </xf>
    <xf numFmtId="0" fontId="8" fillId="11" borderId="34" xfId="0" applyFont="1" applyFill="1" applyBorder="1" applyAlignment="1">
      <alignment horizontal="left" vertical="top" wrapText="1"/>
    </xf>
    <xf numFmtId="0" fontId="8" fillId="11" borderId="3" xfId="0" applyFont="1" applyFill="1" applyBorder="1" applyAlignment="1">
      <alignment horizontal="left" vertical="top" wrapText="1"/>
    </xf>
    <xf numFmtId="0" fontId="8" fillId="11" borderId="36" xfId="0" applyFont="1" applyFill="1" applyBorder="1" applyAlignment="1">
      <alignment horizontal="left" vertical="top" wrapText="1"/>
    </xf>
    <xf numFmtId="0" fontId="8" fillId="11" borderId="30" xfId="0" applyFont="1" applyFill="1" applyBorder="1" applyAlignment="1">
      <alignment horizontal="left" vertical="top" wrapText="1"/>
    </xf>
    <xf numFmtId="0" fontId="8" fillId="11" borderId="50" xfId="0" applyFont="1" applyFill="1" applyBorder="1" applyAlignment="1">
      <alignment horizontal="left" vertical="top" wrapText="1"/>
    </xf>
    <xf numFmtId="0" fontId="8" fillId="8" borderId="33" xfId="0" applyFont="1" applyFill="1" applyBorder="1" applyAlignment="1">
      <alignment horizontal="left"/>
    </xf>
    <xf numFmtId="0" fontId="8" fillId="8" borderId="23" xfId="0" applyFont="1" applyFill="1" applyBorder="1" applyAlignment="1">
      <alignment horizontal="left"/>
    </xf>
    <xf numFmtId="0" fontId="8" fillId="8" borderId="68" xfId="0" applyFont="1" applyFill="1" applyBorder="1" applyAlignment="1">
      <alignment horizontal="left"/>
    </xf>
    <xf numFmtId="0" fontId="8" fillId="8" borderId="34" xfId="0" applyFont="1" applyFill="1" applyBorder="1" applyAlignment="1">
      <alignment horizontal="left"/>
    </xf>
    <xf numFmtId="0" fontId="6" fillId="7" borderId="68" xfId="0" applyFont="1" applyFill="1" applyBorder="1" applyAlignment="1">
      <alignment horizontal="center" vertical="center" wrapText="1"/>
    </xf>
    <xf numFmtId="0" fontId="6" fillId="7" borderId="16" xfId="0" applyFont="1" applyFill="1" applyBorder="1" applyAlignment="1">
      <alignment horizontal="center" vertical="center" wrapText="1"/>
    </xf>
    <xf numFmtId="0" fontId="6" fillId="7" borderId="69" xfId="0" applyFont="1" applyFill="1" applyBorder="1" applyAlignment="1">
      <alignment horizontal="left" vertical="center" wrapText="1"/>
    </xf>
    <xf numFmtId="0" fontId="6" fillId="7" borderId="24" xfId="0" applyFont="1" applyFill="1" applyBorder="1" applyAlignment="1">
      <alignment horizontal="left" vertical="center" wrapText="1"/>
    </xf>
    <xf numFmtId="0" fontId="6" fillId="7" borderId="70" xfId="0" applyFont="1" applyFill="1" applyBorder="1" applyAlignment="1">
      <alignment horizontal="left" vertical="center" wrapText="1"/>
    </xf>
    <xf numFmtId="0" fontId="6" fillId="7" borderId="11" xfId="0" applyFont="1" applyFill="1" applyBorder="1" applyAlignment="1">
      <alignment horizontal="left" vertical="center" wrapText="1"/>
    </xf>
    <xf numFmtId="0" fontId="6" fillId="7" borderId="1" xfId="0" applyFont="1" applyFill="1" applyBorder="1" applyAlignment="1">
      <alignment horizontal="left" vertical="center" wrapText="1"/>
    </xf>
    <xf numFmtId="0" fontId="6" fillId="7" borderId="12" xfId="0" applyFont="1" applyFill="1" applyBorder="1" applyAlignment="1">
      <alignment horizontal="left" vertical="center" wrapText="1"/>
    </xf>
    <xf numFmtId="0" fontId="8" fillId="8" borderId="45" xfId="0" applyFont="1" applyFill="1" applyBorder="1" applyAlignment="1">
      <alignment horizontal="left"/>
    </xf>
    <xf numFmtId="0" fontId="8" fillId="8" borderId="38" xfId="0" applyFont="1" applyFill="1" applyBorder="1" applyAlignment="1">
      <alignment horizontal="left"/>
    </xf>
    <xf numFmtId="0" fontId="8" fillId="8" borderId="44" xfId="0" applyFont="1" applyFill="1" applyBorder="1" applyAlignment="1">
      <alignment horizontal="left"/>
    </xf>
    <xf numFmtId="0" fontId="18" fillId="9" borderId="26" xfId="0" applyFont="1" applyFill="1" applyBorder="1" applyAlignment="1">
      <alignment horizontal="left" vertical="center" wrapText="1"/>
    </xf>
    <xf numFmtId="0" fontId="18" fillId="9" borderId="60" xfId="0" applyFont="1" applyFill="1" applyBorder="1" applyAlignment="1">
      <alignment horizontal="left" vertical="center" wrapText="1"/>
    </xf>
    <xf numFmtId="0" fontId="8" fillId="7" borderId="35" xfId="0" applyFont="1" applyFill="1" applyBorder="1" applyAlignment="1">
      <alignment horizontal="left" vertical="center" wrapText="1" indent="1"/>
    </xf>
    <xf numFmtId="0" fontId="8" fillId="7" borderId="3" xfId="0" applyFont="1" applyFill="1" applyBorder="1" applyAlignment="1">
      <alignment horizontal="left" vertical="center" wrapText="1" indent="1"/>
    </xf>
    <xf numFmtId="0" fontId="6" fillId="7" borderId="47" xfId="0" applyFont="1" applyFill="1" applyBorder="1" applyAlignment="1">
      <alignment horizontal="left" vertical="center" wrapText="1"/>
    </xf>
    <xf numFmtId="0" fontId="6" fillId="7" borderId="48" xfId="0" applyFont="1" applyFill="1" applyBorder="1" applyAlignment="1">
      <alignment horizontal="left" vertical="center" wrapText="1"/>
    </xf>
    <xf numFmtId="0" fontId="6" fillId="7" borderId="49" xfId="0" applyFont="1" applyFill="1" applyBorder="1" applyAlignment="1">
      <alignment horizontal="left" vertical="center" wrapText="1"/>
    </xf>
    <xf numFmtId="0" fontId="8" fillId="7" borderId="5" xfId="0" applyFont="1" applyFill="1" applyBorder="1" applyAlignment="1">
      <alignment horizontal="left" vertical="center"/>
    </xf>
    <xf numFmtId="0" fontId="8" fillId="7" borderId="43" xfId="0" applyFont="1" applyFill="1" applyBorder="1" applyAlignment="1">
      <alignment horizontal="center"/>
    </xf>
    <xf numFmtId="0" fontId="8" fillId="7" borderId="54" xfId="0" applyFont="1" applyFill="1" applyBorder="1" applyAlignment="1">
      <alignment horizontal="center"/>
    </xf>
    <xf numFmtId="0" fontId="8" fillId="7" borderId="44" xfId="0" applyFont="1" applyFill="1" applyBorder="1" applyAlignment="1">
      <alignment horizontal="center"/>
    </xf>
    <xf numFmtId="0" fontId="9" fillId="0" borderId="21" xfId="0" applyFont="1" applyBorder="1" applyAlignment="1">
      <alignment horizontal="center"/>
    </xf>
    <xf numFmtId="0" fontId="9" fillId="0" borderId="53" xfId="0" applyFont="1" applyBorder="1" applyAlignment="1">
      <alignment horizontal="center"/>
    </xf>
    <xf numFmtId="166" fontId="18" fillId="7" borderId="69" xfId="0" applyNumberFormat="1" applyFont="1" applyFill="1" applyBorder="1" applyAlignment="1">
      <alignment horizontal="center" vertical="center" wrapText="1"/>
    </xf>
    <xf numFmtId="166" fontId="18" fillId="7" borderId="24" xfId="0" applyNumberFormat="1" applyFont="1" applyFill="1" applyBorder="1" applyAlignment="1">
      <alignment horizontal="center" vertical="center" wrapText="1"/>
    </xf>
    <xf numFmtId="166" fontId="18" fillId="7" borderId="25" xfId="0" applyNumberFormat="1" applyFont="1" applyFill="1" applyBorder="1" applyAlignment="1">
      <alignment horizontal="center" vertical="center" wrapText="1"/>
    </xf>
    <xf numFmtId="166" fontId="18" fillId="7" borderId="17" xfId="0" applyNumberFormat="1" applyFont="1" applyFill="1" applyBorder="1" applyAlignment="1">
      <alignment horizontal="center" vertical="center" wrapText="1"/>
    </xf>
    <xf numFmtId="166" fontId="18" fillId="7" borderId="18" xfId="0" applyNumberFormat="1" applyFont="1" applyFill="1" applyBorder="1" applyAlignment="1">
      <alignment horizontal="center" vertical="center" wrapText="1"/>
    </xf>
    <xf numFmtId="166" fontId="18" fillId="7" borderId="31" xfId="0" applyNumberFormat="1" applyFont="1" applyFill="1" applyBorder="1" applyAlignment="1">
      <alignment horizontal="center" vertical="center" wrapText="1"/>
    </xf>
    <xf numFmtId="166" fontId="24" fillId="7" borderId="69" xfId="0" applyNumberFormat="1" applyFont="1" applyFill="1" applyBorder="1" applyAlignment="1">
      <alignment horizontal="left" vertical="center" wrapText="1"/>
    </xf>
    <xf numFmtId="166" fontId="24" fillId="7" borderId="24" xfId="0" applyNumberFormat="1" applyFont="1" applyFill="1" applyBorder="1" applyAlignment="1">
      <alignment horizontal="left" vertical="center" wrapText="1"/>
    </xf>
    <xf numFmtId="166" fontId="24" fillId="7" borderId="25" xfId="0" applyNumberFormat="1" applyFont="1" applyFill="1" applyBorder="1" applyAlignment="1">
      <alignment horizontal="left" vertical="center" wrapText="1"/>
    </xf>
    <xf numFmtId="166" fontId="24" fillId="7" borderId="17" xfId="0" applyNumberFormat="1" applyFont="1" applyFill="1" applyBorder="1" applyAlignment="1">
      <alignment horizontal="left" vertical="center" wrapText="1"/>
    </xf>
    <xf numFmtId="166" fontId="24" fillId="7" borderId="18" xfId="0" applyNumberFormat="1" applyFont="1" applyFill="1" applyBorder="1" applyAlignment="1">
      <alignment horizontal="left" vertical="center" wrapText="1"/>
    </xf>
    <xf numFmtId="166" fontId="24" fillId="7" borderId="31" xfId="0" applyNumberFormat="1" applyFont="1" applyFill="1" applyBorder="1" applyAlignment="1">
      <alignment horizontal="left" vertical="center" wrapText="1"/>
    </xf>
    <xf numFmtId="0" fontId="8" fillId="7" borderId="6" xfId="0" applyFont="1" applyFill="1" applyBorder="1" applyAlignment="1">
      <alignment horizontal="center"/>
    </xf>
    <xf numFmtId="0" fontId="8" fillId="7" borderId="9" xfId="0" applyFont="1" applyFill="1" applyBorder="1" applyAlignment="1">
      <alignment horizontal="center"/>
    </xf>
    <xf numFmtId="0" fontId="8" fillId="7" borderId="17" xfId="0" applyFont="1" applyFill="1" applyBorder="1" applyAlignment="1">
      <alignment horizontal="center"/>
    </xf>
    <xf numFmtId="0" fontId="18" fillId="0" borderId="52" xfId="0" applyFont="1" applyBorder="1" applyAlignment="1">
      <alignment horizontal="right" vertical="center" wrapText="1"/>
    </xf>
    <xf numFmtId="0" fontId="18" fillId="0" borderId="49" xfId="0" applyFont="1" applyBorder="1" applyAlignment="1">
      <alignment horizontal="right" vertical="center" wrapText="1"/>
    </xf>
    <xf numFmtId="0" fontId="7" fillId="0" borderId="46" xfId="0" applyFont="1" applyBorder="1" applyAlignment="1">
      <alignment horizontal="left" vertical="center" wrapText="1"/>
    </xf>
    <xf numFmtId="0" fontId="7" fillId="0" borderId="50" xfId="0" applyFont="1" applyBorder="1" applyAlignment="1">
      <alignment horizontal="left" vertical="center" wrapText="1"/>
    </xf>
    <xf numFmtId="0" fontId="18" fillId="7" borderId="26" xfId="0" applyFont="1" applyFill="1" applyBorder="1" applyAlignment="1">
      <alignment horizontal="left" vertical="center" wrapText="1"/>
    </xf>
    <xf numFmtId="0" fontId="18" fillId="7" borderId="5" xfId="0" applyFont="1" applyFill="1" applyBorder="1" applyAlignment="1">
      <alignment horizontal="left" vertical="center" wrapText="1"/>
    </xf>
    <xf numFmtId="0" fontId="18" fillId="7" borderId="52" xfId="0" applyFont="1" applyFill="1" applyBorder="1" applyAlignment="1">
      <alignment horizontal="left" vertical="center" wrapText="1"/>
    </xf>
    <xf numFmtId="0" fontId="18" fillId="7" borderId="62" xfId="0" applyFont="1" applyFill="1" applyBorder="1" applyAlignment="1">
      <alignment horizontal="left" vertical="center" wrapText="1"/>
    </xf>
    <xf numFmtId="0" fontId="18" fillId="8" borderId="71" xfId="0" applyFont="1" applyFill="1" applyBorder="1" applyAlignment="1">
      <alignment horizontal="left"/>
    </xf>
    <xf numFmtId="0" fontId="18" fillId="8" borderId="23" xfId="0" applyFont="1" applyFill="1" applyBorder="1" applyAlignment="1">
      <alignment horizontal="left"/>
    </xf>
    <xf numFmtId="0" fontId="18" fillId="8" borderId="34" xfId="0" applyFont="1" applyFill="1" applyBorder="1" applyAlignment="1">
      <alignment horizontal="left"/>
    </xf>
    <xf numFmtId="0" fontId="8" fillId="7" borderId="36" xfId="0" applyFont="1" applyFill="1" applyBorder="1" applyAlignment="1">
      <alignment horizontal="left" vertical="center"/>
    </xf>
    <xf numFmtId="0" fontId="18" fillId="8" borderId="33" xfId="0" applyFont="1" applyFill="1" applyBorder="1" applyAlignment="1">
      <alignment horizontal="left"/>
    </xf>
    <xf numFmtId="0" fontId="18" fillId="11" borderId="6" xfId="0" applyFont="1" applyFill="1" applyBorder="1" applyAlignment="1">
      <alignment horizontal="left" vertical="top" wrapText="1"/>
    </xf>
    <xf numFmtId="0" fontId="18" fillId="11" borderId="7" xfId="0" applyFont="1" applyFill="1" applyBorder="1" applyAlignment="1">
      <alignment horizontal="left" vertical="top" wrapText="1"/>
    </xf>
    <xf numFmtId="0" fontId="18" fillId="11" borderId="8" xfId="0" applyFont="1" applyFill="1" applyBorder="1" applyAlignment="1">
      <alignment horizontal="left" vertical="top" wrapText="1"/>
    </xf>
    <xf numFmtId="0" fontId="18" fillId="11" borderId="9" xfId="0" applyFont="1" applyFill="1" applyBorder="1" applyAlignment="1">
      <alignment horizontal="left" vertical="top" wrapText="1"/>
    </xf>
    <xf numFmtId="0" fontId="18" fillId="11" borderId="0" xfId="0" applyFont="1" applyFill="1" applyAlignment="1">
      <alignment horizontal="left" vertical="top" wrapText="1"/>
    </xf>
    <xf numFmtId="0" fontId="18" fillId="11" borderId="10" xfId="0" applyFont="1" applyFill="1" applyBorder="1" applyAlignment="1">
      <alignment horizontal="left" vertical="top" wrapText="1"/>
    </xf>
    <xf numFmtId="0" fontId="18" fillId="11" borderId="17" xfId="0" applyFont="1" applyFill="1" applyBorder="1" applyAlignment="1">
      <alignment horizontal="left" vertical="top" wrapText="1"/>
    </xf>
    <xf numFmtId="0" fontId="18" fillId="11" borderId="18" xfId="0" applyFont="1" applyFill="1" applyBorder="1" applyAlignment="1">
      <alignment horizontal="left" vertical="top" wrapText="1"/>
    </xf>
    <xf numFmtId="0" fontId="18" fillId="11" borderId="19" xfId="0" applyFont="1" applyFill="1" applyBorder="1" applyAlignment="1">
      <alignment horizontal="left" vertical="top" wrapText="1"/>
    </xf>
    <xf numFmtId="0" fontId="18" fillId="7" borderId="43" xfId="0" applyFont="1" applyFill="1" applyBorder="1" applyAlignment="1">
      <alignment horizontal="center"/>
    </xf>
    <xf numFmtId="0" fontId="18" fillId="7" borderId="54" xfId="0" applyFont="1" applyFill="1" applyBorder="1" applyAlignment="1">
      <alignment horizontal="center"/>
    </xf>
    <xf numFmtId="0" fontId="18" fillId="7" borderId="61" xfId="0" applyFont="1" applyFill="1" applyBorder="1" applyAlignment="1">
      <alignment horizontal="center"/>
    </xf>
    <xf numFmtId="0" fontId="8" fillId="8" borderId="33" xfId="0" applyFont="1" applyFill="1" applyBorder="1" applyAlignment="1">
      <alignment horizontal="left" vertical="center" wrapText="1"/>
    </xf>
    <xf numFmtId="0" fontId="8" fillId="8" borderId="23" xfId="0" applyFont="1" applyFill="1" applyBorder="1" applyAlignment="1">
      <alignment horizontal="left" vertical="center" wrapText="1"/>
    </xf>
    <xf numFmtId="0" fontId="18" fillId="7" borderId="35" xfId="0" applyFont="1" applyFill="1" applyBorder="1" applyAlignment="1">
      <alignment horizontal="left" vertical="center" wrapText="1" indent="1"/>
    </xf>
    <xf numFmtId="0" fontId="18" fillId="7" borderId="3" xfId="0" applyFont="1" applyFill="1" applyBorder="1" applyAlignment="1">
      <alignment horizontal="left" vertical="center" wrapText="1" indent="1"/>
    </xf>
    <xf numFmtId="0" fontId="18" fillId="7" borderId="35" xfId="0" applyFont="1" applyFill="1" applyBorder="1" applyAlignment="1">
      <alignment horizontal="left" vertical="center" wrapText="1" indent="2"/>
    </xf>
    <xf numFmtId="0" fontId="18" fillId="7" borderId="3" xfId="0" applyFont="1" applyFill="1" applyBorder="1" applyAlignment="1">
      <alignment horizontal="left" vertical="center" wrapText="1" indent="2"/>
    </xf>
    <xf numFmtId="0" fontId="25" fillId="7" borderId="35" xfId="0" applyFont="1" applyFill="1" applyBorder="1" applyAlignment="1">
      <alignment horizontal="left" vertical="center" wrapText="1"/>
    </xf>
    <xf numFmtId="0" fontId="25" fillId="7" borderId="3" xfId="0" applyFont="1" applyFill="1" applyBorder="1" applyAlignment="1">
      <alignment horizontal="left" vertical="center" wrapText="1"/>
    </xf>
    <xf numFmtId="0" fontId="25" fillId="7" borderId="36" xfId="0" applyFont="1" applyFill="1" applyBorder="1" applyAlignment="1">
      <alignment horizontal="left" vertical="center" wrapText="1"/>
    </xf>
    <xf numFmtId="0" fontId="8" fillId="0" borderId="3" xfId="0" applyFont="1" applyBorder="1" applyAlignment="1">
      <alignment horizontal="center" vertical="center"/>
    </xf>
    <xf numFmtId="0" fontId="8" fillId="0" borderId="36" xfId="0" applyFont="1" applyBorder="1" applyAlignment="1">
      <alignment horizontal="center" vertical="center"/>
    </xf>
    <xf numFmtId="0" fontId="18" fillId="7" borderId="37" xfId="0" applyFont="1" applyFill="1" applyBorder="1" applyAlignment="1">
      <alignment horizontal="center"/>
    </xf>
    <xf numFmtId="0" fontId="18" fillId="7" borderId="38" xfId="0" applyFont="1" applyFill="1" applyBorder="1" applyAlignment="1">
      <alignment horizontal="center"/>
    </xf>
    <xf numFmtId="0" fontId="18" fillId="7" borderId="16" xfId="0" applyFont="1" applyFill="1" applyBorder="1" applyAlignment="1">
      <alignment horizontal="center"/>
    </xf>
    <xf numFmtId="0" fontId="8" fillId="12" borderId="3" xfId="0" applyFont="1" applyFill="1" applyBorder="1" applyAlignment="1">
      <alignment horizontal="left" vertical="top" wrapText="1"/>
    </xf>
    <xf numFmtId="0" fontId="8" fillId="5" borderId="4" xfId="0" applyFont="1" applyFill="1" applyBorder="1" applyAlignment="1">
      <alignment horizontal="left" vertical="center"/>
    </xf>
    <xf numFmtId="0" fontId="18" fillId="7" borderId="46" xfId="0" applyFont="1" applyFill="1" applyBorder="1" applyAlignment="1">
      <alignment horizontal="left" vertical="center" wrapText="1" indent="1"/>
    </xf>
    <xf numFmtId="0" fontId="18" fillId="7" borderId="30" xfId="0" applyFont="1" applyFill="1" applyBorder="1" applyAlignment="1">
      <alignment horizontal="left" vertical="center" wrapText="1" indent="1"/>
    </xf>
    <xf numFmtId="0" fontId="8" fillId="7" borderId="50" xfId="0" applyFont="1" applyFill="1" applyBorder="1" applyAlignment="1">
      <alignment horizontal="left" vertical="center"/>
    </xf>
    <xf numFmtId="0" fontId="8" fillId="5" borderId="18" xfId="0" applyFont="1" applyFill="1" applyBorder="1" applyAlignment="1">
      <alignment horizontal="center" vertical="center" wrapText="1"/>
    </xf>
    <xf numFmtId="0" fontId="18" fillId="7" borderId="26" xfId="0" applyFont="1" applyFill="1" applyBorder="1" applyAlignment="1">
      <alignment horizontal="left" vertical="center" wrapText="1" indent="1"/>
    </xf>
    <xf numFmtId="0" fontId="18" fillId="7" borderId="2" xfId="0" applyFont="1" applyFill="1" applyBorder="1" applyAlignment="1">
      <alignment horizontal="left" vertical="center" wrapText="1" indent="1"/>
    </xf>
    <xf numFmtId="0" fontId="18" fillId="7" borderId="5" xfId="0" applyFont="1" applyFill="1" applyBorder="1" applyAlignment="1">
      <alignment horizontal="left" vertical="center" wrapText="1" indent="1"/>
    </xf>
    <xf numFmtId="0" fontId="8" fillId="7" borderId="60" xfId="0" applyFont="1" applyFill="1" applyBorder="1" applyAlignment="1">
      <alignment horizontal="left" vertical="center"/>
    </xf>
    <xf numFmtId="0" fontId="18" fillId="7" borderId="26" xfId="0" applyFont="1" applyFill="1" applyBorder="1" applyAlignment="1">
      <alignment horizontal="left" vertical="center" wrapText="1" indent="2"/>
    </xf>
    <xf numFmtId="0" fontId="18" fillId="7" borderId="2" xfId="0" applyFont="1" applyFill="1" applyBorder="1" applyAlignment="1">
      <alignment horizontal="left" vertical="center" wrapText="1" indent="2"/>
    </xf>
    <xf numFmtId="0" fontId="18" fillId="7" borderId="5" xfId="0" applyFont="1" applyFill="1" applyBorder="1" applyAlignment="1">
      <alignment horizontal="left" vertical="center" wrapText="1" indent="2"/>
    </xf>
    <xf numFmtId="0" fontId="12" fillId="7" borderId="14" xfId="0" applyFont="1" applyFill="1" applyBorder="1" applyAlignment="1">
      <alignment horizontal="left" vertical="center"/>
    </xf>
    <xf numFmtId="0" fontId="12" fillId="7" borderId="15" xfId="0" applyFont="1" applyFill="1" applyBorder="1" applyAlignment="1">
      <alignment horizontal="left" vertical="center"/>
    </xf>
    <xf numFmtId="0" fontId="9" fillId="7" borderId="33" xfId="0" applyFont="1" applyFill="1" applyBorder="1" applyAlignment="1">
      <alignment horizontal="left" vertical="center"/>
    </xf>
    <xf numFmtId="0" fontId="9" fillId="7" borderId="23" xfId="0" applyFont="1" applyFill="1" applyBorder="1" applyAlignment="1">
      <alignment horizontal="left" vertical="center"/>
    </xf>
    <xf numFmtId="0" fontId="8" fillId="7" borderId="41" xfId="0" applyFont="1" applyFill="1" applyBorder="1" applyAlignment="1">
      <alignment horizontal="center"/>
    </xf>
    <xf numFmtId="0" fontId="8" fillId="7" borderId="27" xfId="0" applyFont="1" applyFill="1" applyBorder="1" applyAlignment="1">
      <alignment horizontal="center"/>
    </xf>
    <xf numFmtId="0" fontId="8" fillId="7" borderId="59" xfId="0" applyFont="1" applyFill="1" applyBorder="1" applyAlignment="1">
      <alignment horizontal="center"/>
    </xf>
    <xf numFmtId="0" fontId="8" fillId="12" borderId="26" xfId="0" applyFont="1" applyFill="1" applyBorder="1" applyAlignment="1">
      <alignment horizontal="center"/>
    </xf>
    <xf numFmtId="0" fontId="8" fillId="12" borderId="2" xfId="0" applyFont="1" applyFill="1" applyBorder="1" applyAlignment="1">
      <alignment horizontal="center"/>
    </xf>
    <xf numFmtId="0" fontId="8" fillId="12" borderId="60" xfId="0" applyFont="1" applyFill="1" applyBorder="1" applyAlignment="1">
      <alignment horizontal="center"/>
    </xf>
    <xf numFmtId="0" fontId="8" fillId="9" borderId="35" xfId="0" applyFont="1" applyFill="1" applyBorder="1" applyAlignment="1">
      <alignment horizontal="center"/>
    </xf>
    <xf numFmtId="0" fontId="8" fillId="9" borderId="3" xfId="0" applyFont="1" applyFill="1" applyBorder="1" applyAlignment="1">
      <alignment horizontal="center"/>
    </xf>
    <xf numFmtId="0" fontId="8" fillId="9" borderId="36" xfId="0" applyFont="1" applyFill="1" applyBorder="1" applyAlignment="1">
      <alignment horizontal="center"/>
    </xf>
    <xf numFmtId="0" fontId="25" fillId="7" borderId="35" xfId="0" applyFont="1" applyFill="1" applyBorder="1" applyAlignment="1">
      <alignment horizontal="left" vertical="center"/>
    </xf>
    <xf numFmtId="0" fontId="25" fillId="7" borderId="3" xfId="0" applyFont="1" applyFill="1" applyBorder="1" applyAlignment="1">
      <alignment horizontal="left" vertical="center"/>
    </xf>
    <xf numFmtId="0" fontId="25" fillId="7" borderId="26" xfId="0" applyFont="1" applyFill="1" applyBorder="1" applyAlignment="1">
      <alignment horizontal="center" vertical="top"/>
    </xf>
    <xf numFmtId="0" fontId="25" fillId="7" borderId="2" xfId="0" applyFont="1" applyFill="1" applyBorder="1" applyAlignment="1">
      <alignment horizontal="center" vertical="top"/>
    </xf>
    <xf numFmtId="0" fontId="25" fillId="7" borderId="60" xfId="0" applyFont="1" applyFill="1" applyBorder="1" applyAlignment="1">
      <alignment horizontal="center" vertical="top"/>
    </xf>
    <xf numFmtId="0" fontId="8" fillId="7" borderId="26" xfId="0" applyFont="1" applyFill="1" applyBorder="1" applyAlignment="1">
      <alignment horizontal="center"/>
    </xf>
    <xf numFmtId="0" fontId="8" fillId="7" borderId="2" xfId="0" applyFont="1" applyFill="1" applyBorder="1" applyAlignment="1">
      <alignment horizontal="center"/>
    </xf>
    <xf numFmtId="0" fontId="8" fillId="7" borderId="60" xfId="0" applyFont="1" applyFill="1" applyBorder="1" applyAlignment="1">
      <alignment horizontal="center"/>
    </xf>
    <xf numFmtId="0" fontId="8" fillId="7" borderId="46" xfId="0" applyFont="1" applyFill="1" applyBorder="1" applyAlignment="1">
      <alignment horizontal="center" vertical="center"/>
    </xf>
    <xf numFmtId="9" fontId="8" fillId="7" borderId="3" xfId="0" applyNumberFormat="1" applyFont="1" applyFill="1" applyBorder="1" applyAlignment="1">
      <alignment horizontal="left" vertical="center"/>
    </xf>
    <xf numFmtId="9" fontId="8" fillId="7" borderId="30" xfId="0" applyNumberFormat="1" applyFont="1" applyFill="1" applyBorder="1" applyAlignment="1">
      <alignment horizontal="left" vertical="center"/>
    </xf>
    <xf numFmtId="0" fontId="8" fillId="7" borderId="36" xfId="0" applyFont="1" applyFill="1" applyBorder="1" applyAlignment="1">
      <alignment horizontal="center"/>
    </xf>
    <xf numFmtId="0" fontId="8" fillId="7" borderId="50" xfId="0" applyFont="1" applyFill="1" applyBorder="1" applyAlignment="1">
      <alignment horizontal="center"/>
    </xf>
    <xf numFmtId="0" fontId="8" fillId="7" borderId="64" xfId="0" applyFont="1" applyFill="1" applyBorder="1" applyAlignment="1">
      <alignment horizontal="center"/>
    </xf>
    <xf numFmtId="0" fontId="8" fillId="7" borderId="22" xfId="0" applyFont="1" applyFill="1" applyBorder="1" applyAlignment="1">
      <alignment horizontal="center"/>
    </xf>
    <xf numFmtId="0" fontId="8" fillId="7" borderId="53" xfId="0" applyFont="1" applyFill="1" applyBorder="1" applyAlignment="1">
      <alignment horizontal="center"/>
    </xf>
    <xf numFmtId="0" fontId="8" fillId="7" borderId="0" xfId="0" applyFont="1" applyFill="1" applyAlignment="1">
      <alignment horizontal="center"/>
    </xf>
    <xf numFmtId="0" fontId="8" fillId="7" borderId="18" xfId="0" applyFont="1" applyFill="1" applyBorder="1" applyAlignment="1">
      <alignment horizontal="center"/>
    </xf>
    <xf numFmtId="0" fontId="8" fillId="12" borderId="36" xfId="0" applyFont="1" applyFill="1" applyBorder="1" applyAlignment="1">
      <alignment horizontal="left" vertical="top" wrapText="1"/>
    </xf>
    <xf numFmtId="0" fontId="8" fillId="12" borderId="30" xfId="0" applyFont="1" applyFill="1" applyBorder="1" applyAlignment="1">
      <alignment horizontal="left" vertical="top" wrapText="1"/>
    </xf>
    <xf numFmtId="0" fontId="8" fillId="12" borderId="50" xfId="0" applyFont="1" applyFill="1" applyBorder="1" applyAlignment="1">
      <alignment horizontal="left" vertical="top" wrapText="1"/>
    </xf>
    <xf numFmtId="0" fontId="12" fillId="7" borderId="42" xfId="0" applyFont="1" applyFill="1" applyBorder="1" applyAlignment="1">
      <alignment horizontal="left" vertical="center"/>
    </xf>
    <xf numFmtId="0" fontId="12" fillId="7" borderId="24" xfId="0" applyFont="1" applyFill="1" applyBorder="1" applyAlignment="1">
      <alignment horizontal="left" vertical="center"/>
    </xf>
    <xf numFmtId="0" fontId="12" fillId="7" borderId="25" xfId="0" applyFont="1" applyFill="1" applyBorder="1" applyAlignment="1">
      <alignment horizontal="left" vertical="center"/>
    </xf>
    <xf numFmtId="0" fontId="12" fillId="7" borderId="20" xfId="0" applyFont="1" applyFill="1" applyBorder="1" applyAlignment="1">
      <alignment horizontal="left" vertical="center"/>
    </xf>
    <xf numFmtId="0" fontId="12" fillId="7" borderId="0" xfId="0" applyFont="1" applyFill="1" applyAlignment="1">
      <alignment horizontal="left" vertical="center"/>
    </xf>
    <xf numFmtId="0" fontId="12" fillId="7" borderId="27" xfId="0" applyFont="1" applyFill="1" applyBorder="1" applyAlignment="1">
      <alignment horizontal="left" vertical="center"/>
    </xf>
    <xf numFmtId="0" fontId="8" fillId="7" borderId="21" xfId="0" applyFont="1" applyFill="1" applyBorder="1" applyAlignment="1">
      <alignment horizontal="center"/>
    </xf>
    <xf numFmtId="0" fontId="12" fillId="7" borderId="26" xfId="0" applyFont="1" applyFill="1" applyBorder="1" applyAlignment="1">
      <alignment horizontal="left" vertical="center"/>
    </xf>
    <xf numFmtId="0" fontId="12" fillId="7" borderId="2" xfId="0" applyFont="1" applyFill="1" applyBorder="1" applyAlignment="1">
      <alignment horizontal="left" vertical="center"/>
    </xf>
    <xf numFmtId="0" fontId="12" fillId="7" borderId="60" xfId="0" applyFont="1" applyFill="1" applyBorder="1" applyAlignment="1">
      <alignment horizontal="left" vertical="center"/>
    </xf>
    <xf numFmtId="0" fontId="8" fillId="7" borderId="40" xfId="0" applyFont="1" applyFill="1" applyBorder="1" applyAlignment="1">
      <alignment horizontal="center" vertical="center"/>
    </xf>
    <xf numFmtId="0" fontId="8" fillId="7" borderId="74" xfId="0" applyFont="1" applyFill="1" applyBorder="1" applyAlignment="1">
      <alignment horizontal="center" vertical="center"/>
    </xf>
    <xf numFmtId="0" fontId="8" fillId="7" borderId="45" xfId="0" applyFont="1" applyFill="1" applyBorder="1" applyAlignment="1">
      <alignment horizontal="center" vertical="center"/>
    </xf>
    <xf numFmtId="0" fontId="8" fillId="7" borderId="45" xfId="0" applyFont="1" applyFill="1" applyBorder="1" applyAlignment="1">
      <alignment horizontal="left" vertical="center"/>
    </xf>
    <xf numFmtId="0" fontId="8" fillId="7" borderId="16" xfId="0" applyFont="1" applyFill="1" applyBorder="1" applyAlignment="1">
      <alignment horizontal="left" vertical="center"/>
    </xf>
    <xf numFmtId="0" fontId="18" fillId="7" borderId="35" xfId="0" applyFont="1" applyFill="1" applyBorder="1" applyAlignment="1">
      <alignment horizontal="left" vertical="center"/>
    </xf>
    <xf numFmtId="0" fontId="18" fillId="7" borderId="3" xfId="0" applyFont="1" applyFill="1" applyBorder="1" applyAlignment="1">
      <alignment horizontal="left" vertical="center"/>
    </xf>
    <xf numFmtId="0" fontId="8" fillId="7" borderId="4" xfId="0" applyFont="1" applyFill="1" applyBorder="1" applyAlignment="1">
      <alignment horizontal="center"/>
    </xf>
    <xf numFmtId="0" fontId="18" fillId="7" borderId="4" xfId="0" applyFont="1" applyFill="1" applyBorder="1" applyAlignment="1">
      <alignment horizontal="left" vertical="center"/>
    </xf>
    <xf numFmtId="0" fontId="18" fillId="7" borderId="2" xfId="0" applyFont="1" applyFill="1" applyBorder="1" applyAlignment="1">
      <alignment horizontal="left" vertical="center"/>
    </xf>
    <xf numFmtId="0" fontId="27" fillId="6" borderId="13" xfId="0" applyFont="1" applyFill="1" applyBorder="1" applyAlignment="1">
      <alignment horizontal="center" wrapText="1"/>
    </xf>
    <xf numFmtId="0" fontId="27" fillId="6" borderId="14" xfId="0" applyFont="1" applyFill="1" applyBorder="1" applyAlignment="1">
      <alignment horizontal="center" wrapText="1"/>
    </xf>
    <xf numFmtId="0" fontId="27" fillId="6" borderId="15" xfId="0" applyFont="1" applyFill="1" applyBorder="1" applyAlignment="1">
      <alignment horizontal="center" wrapText="1"/>
    </xf>
    <xf numFmtId="0" fontId="19" fillId="7" borderId="75" xfId="0" applyFont="1" applyFill="1" applyBorder="1" applyAlignment="1">
      <alignment horizontal="left" vertical="center" wrapText="1"/>
    </xf>
    <xf numFmtId="0" fontId="19" fillId="7" borderId="68" xfId="0" applyFont="1" applyFill="1" applyBorder="1" applyAlignment="1">
      <alignment horizontal="left" vertical="center" wrapText="1"/>
    </xf>
    <xf numFmtId="0" fontId="8" fillId="7" borderId="60" xfId="0" applyFont="1" applyFill="1" applyBorder="1" applyAlignment="1">
      <alignment horizontal="left" vertical="center" wrapText="1"/>
    </xf>
    <xf numFmtId="0" fontId="16" fillId="10" borderId="51" xfId="0" applyFont="1" applyFill="1" applyBorder="1" applyAlignment="1">
      <alignment horizontal="left" vertical="center" wrapText="1"/>
    </xf>
    <xf numFmtId="0" fontId="16" fillId="10" borderId="55" xfId="0" applyFont="1" applyFill="1" applyBorder="1" applyAlignment="1">
      <alignment horizontal="left" vertical="center" wrapText="1"/>
    </xf>
    <xf numFmtId="0" fontId="16" fillId="10" borderId="55" xfId="0" applyFont="1" applyFill="1" applyBorder="1" applyAlignment="1">
      <alignment horizontal="left" vertical="top" wrapText="1"/>
    </xf>
    <xf numFmtId="0" fontId="16" fillId="10" borderId="61" xfId="0" applyFont="1" applyFill="1" applyBorder="1" applyAlignment="1">
      <alignment horizontal="left" vertical="top" wrapText="1"/>
    </xf>
    <xf numFmtId="0" fontId="8" fillId="7" borderId="4" xfId="0" applyFont="1" applyFill="1" applyBorder="1" applyAlignment="1">
      <alignment horizontal="center" wrapText="1"/>
    </xf>
    <xf numFmtId="0" fontId="8" fillId="7" borderId="2" xfId="0" applyFont="1" applyFill="1" applyBorder="1" applyAlignment="1">
      <alignment horizontal="center" wrapText="1"/>
    </xf>
    <xf numFmtId="0" fontId="8" fillId="7" borderId="60" xfId="0" applyFont="1" applyFill="1" applyBorder="1" applyAlignment="1">
      <alignment horizontal="center" wrapText="1"/>
    </xf>
    <xf numFmtId="0" fontId="8" fillId="7" borderId="35" xfId="0" applyFont="1" applyFill="1" applyBorder="1" applyAlignment="1">
      <alignment horizontal="center" vertical="center" wrapText="1"/>
    </xf>
    <xf numFmtId="0" fontId="28" fillId="7" borderId="24" xfId="2" applyFont="1" applyFill="1" applyBorder="1" applyAlignment="1" applyProtection="1">
      <alignment horizontal="left" vertical="center" wrapText="1"/>
    </xf>
    <xf numFmtId="0" fontId="28" fillId="7" borderId="25" xfId="2" applyFont="1" applyFill="1" applyBorder="1" applyAlignment="1" applyProtection="1">
      <alignment horizontal="left" vertical="center" wrapText="1"/>
    </xf>
    <xf numFmtId="0" fontId="28" fillId="7" borderId="18" xfId="2" applyFont="1" applyFill="1" applyBorder="1" applyAlignment="1" applyProtection="1">
      <alignment horizontal="left" vertical="center" wrapText="1"/>
    </xf>
    <xf numFmtId="0" fontId="28" fillId="7" borderId="31" xfId="2" applyFont="1" applyFill="1" applyBorder="1" applyAlignment="1" applyProtection="1">
      <alignment horizontal="left" vertical="center" wrapText="1"/>
    </xf>
    <xf numFmtId="0" fontId="8" fillId="5" borderId="29" xfId="0" applyFont="1" applyFill="1" applyBorder="1" applyAlignment="1">
      <alignment horizontal="center" vertical="center" wrapText="1"/>
    </xf>
    <xf numFmtId="0" fontId="8" fillId="5" borderId="31" xfId="0" applyFont="1" applyFill="1" applyBorder="1" applyAlignment="1">
      <alignment horizontal="center" vertical="center" wrapText="1"/>
    </xf>
    <xf numFmtId="0" fontId="8" fillId="7" borderId="24" xfId="0" applyFont="1" applyFill="1" applyBorder="1" applyAlignment="1">
      <alignment horizontal="left" vertical="top" wrapText="1"/>
    </xf>
    <xf numFmtId="0" fontId="8" fillId="7" borderId="25" xfId="0" applyFont="1" applyFill="1" applyBorder="1" applyAlignment="1">
      <alignment horizontal="left" vertical="top" wrapText="1"/>
    </xf>
    <xf numFmtId="0" fontId="8" fillId="7" borderId="0" xfId="0" applyFont="1" applyFill="1" applyAlignment="1">
      <alignment horizontal="left" vertical="top" wrapText="1"/>
    </xf>
    <xf numFmtId="0" fontId="8" fillId="7" borderId="27" xfId="0" applyFont="1" applyFill="1" applyBorder="1" applyAlignment="1">
      <alignment horizontal="left" vertical="top" wrapText="1"/>
    </xf>
    <xf numFmtId="0" fontId="8" fillId="7" borderId="18" xfId="0" applyFont="1" applyFill="1" applyBorder="1" applyAlignment="1">
      <alignment horizontal="left" vertical="top" wrapText="1"/>
    </xf>
    <xf numFmtId="0" fontId="8" fillId="7" borderId="31" xfId="0" applyFont="1" applyFill="1" applyBorder="1" applyAlignment="1">
      <alignment horizontal="left" vertical="top" wrapText="1"/>
    </xf>
    <xf numFmtId="0" fontId="8" fillId="7" borderId="52" xfId="0" applyFont="1" applyFill="1" applyBorder="1" applyAlignment="1">
      <alignment horizontal="left" vertical="center" wrapText="1"/>
    </xf>
    <xf numFmtId="0" fontId="8" fillId="7" borderId="48" xfId="0" applyFont="1" applyFill="1" applyBorder="1" applyAlignment="1">
      <alignment horizontal="left" vertical="center" wrapText="1"/>
    </xf>
    <xf numFmtId="0" fontId="8" fillId="7" borderId="49" xfId="0" applyFont="1" applyFill="1" applyBorder="1" applyAlignment="1">
      <alignment horizontal="left" vertical="center" wrapText="1"/>
    </xf>
    <xf numFmtId="0" fontId="9" fillId="6" borderId="13" xfId="0" applyFont="1" applyFill="1" applyBorder="1" applyAlignment="1">
      <alignment horizontal="center" wrapText="1"/>
    </xf>
    <xf numFmtId="0" fontId="9" fillId="6" borderId="14" xfId="0" applyFont="1" applyFill="1" applyBorder="1" applyAlignment="1">
      <alignment horizontal="center" wrapText="1"/>
    </xf>
    <xf numFmtId="0" fontId="8" fillId="8" borderId="76" xfId="0" applyFont="1" applyFill="1" applyBorder="1" applyAlignment="1">
      <alignment horizontal="left"/>
    </xf>
    <xf numFmtId="0" fontId="8" fillId="8" borderId="77" xfId="0" applyFont="1" applyFill="1" applyBorder="1" applyAlignment="1">
      <alignment horizontal="left"/>
    </xf>
    <xf numFmtId="0" fontId="9" fillId="14" borderId="81" xfId="0" applyFont="1" applyFill="1" applyBorder="1" applyAlignment="1">
      <alignment horizontal="center" vertical="center" wrapText="1"/>
    </xf>
    <xf numFmtId="0" fontId="9" fillId="14" borderId="82" xfId="0" applyFont="1" applyFill="1" applyBorder="1" applyAlignment="1">
      <alignment horizontal="center" vertical="center" wrapText="1"/>
    </xf>
    <xf numFmtId="0" fontId="9" fillId="14" borderId="83" xfId="0" applyFont="1" applyFill="1" applyBorder="1" applyAlignment="1">
      <alignment horizontal="center" vertical="center" wrapText="1"/>
    </xf>
    <xf numFmtId="0" fontId="9" fillId="14" borderId="89" xfId="0" applyFont="1" applyFill="1" applyBorder="1" applyAlignment="1">
      <alignment horizontal="center" vertical="center" wrapText="1"/>
    </xf>
    <xf numFmtId="0" fontId="9" fillId="14" borderId="90" xfId="0" applyFont="1" applyFill="1" applyBorder="1" applyAlignment="1">
      <alignment horizontal="center" vertical="center" wrapText="1"/>
    </xf>
    <xf numFmtId="0" fontId="9" fillId="14" borderId="91" xfId="0" applyFont="1" applyFill="1" applyBorder="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bma\Downloads\Ibis%20GeneratingFacilityData-AttachmentAtoAppendix1.xlsm" TargetMode="External"/><Relationship Id="rId1" Type="http://schemas.openxmlformats.org/officeDocument/2006/relationships/externalLinkPath" Target="file:///C:\Users\albma\Downloads\Ibis%20GeneratingFacilityData-AttachmentAtoAppendix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ons"/>
      <sheetName val="I. Project Configuration"/>
      <sheetName val="I-a. Short Circuit Data Table"/>
      <sheetName val="II. Technical Validation"/>
      <sheetName val="III. Power Flow Model"/>
      <sheetName val="IV. Dynamic Model"/>
      <sheetName val="V. IR Validation &amp; Comments"/>
      <sheetName val="Version Control"/>
      <sheetName val="Inverter Data"/>
      <sheetName val="Choices - to be hidden"/>
    </sheetNames>
    <sheetDataSet>
      <sheetData sheetId="0"/>
      <sheetData sheetId="1"/>
      <sheetData sheetId="2"/>
      <sheetData sheetId="3"/>
      <sheetData sheetId="4"/>
      <sheetData sheetId="5"/>
      <sheetData sheetId="6"/>
      <sheetData sheetId="7"/>
      <sheetData sheetId="8"/>
      <sheetData sheetId="9">
        <row r="1">
          <cell r="J1" t="str">
            <v>Power Factor Control Mode</v>
          </cell>
        </row>
        <row r="2">
          <cell r="E2" t="str">
            <v>Yes</v>
          </cell>
          <cell r="J2" t="str">
            <v>Voltage Control Mode</v>
          </cell>
        </row>
        <row r="3">
          <cell r="E3" t="str">
            <v>No</v>
          </cell>
          <cell r="J3" t="str">
            <v>Reactive Power Control Mode</v>
          </cell>
        </row>
        <row r="4">
          <cell r="J4" t="str">
            <v>Coordinated Voltage and Q Control Mode</v>
          </cell>
        </row>
        <row r="5">
          <cell r="J5" t="str">
            <v>Other</v>
          </cell>
        </row>
        <row r="15">
          <cell r="J15" t="str">
            <v>3LG</v>
          </cell>
        </row>
        <row r="16">
          <cell r="J16" t="str">
            <v>SLG</v>
          </cell>
        </row>
        <row r="17">
          <cell r="J17" t="str">
            <v>LL</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pslf-caiso@ge.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81C69-17DE-4E6D-8DA8-A120A103E494}">
  <dimension ref="A1:Y44"/>
  <sheetViews>
    <sheetView showGridLines="0" tabSelected="1" topLeftCell="A16" zoomScaleNormal="100" workbookViewId="0">
      <selection activeCell="K32" sqref="K32"/>
    </sheetView>
  </sheetViews>
  <sheetFormatPr defaultColWidth="0" defaultRowHeight="15" zeroHeight="1" x14ac:dyDescent="0.25"/>
  <cols>
    <col min="1" max="1" width="3.7109375" style="4" customWidth="1"/>
    <col min="2" max="24" width="3.7109375" style="1" customWidth="1"/>
    <col min="25" max="25" width="3.7109375" style="1" hidden="1" customWidth="1"/>
    <col min="26" max="16384" width="9.140625" style="1" hidden="1"/>
  </cols>
  <sheetData>
    <row r="1" spans="1:24" x14ac:dyDescent="0.25">
      <c r="A1" s="323" t="s">
        <v>849</v>
      </c>
      <c r="B1" s="323"/>
      <c r="C1" s="323"/>
      <c r="D1" s="323"/>
      <c r="E1" s="323"/>
      <c r="F1" s="323"/>
      <c r="G1" s="323"/>
      <c r="H1" s="323"/>
      <c r="I1" s="323"/>
      <c r="J1" s="323"/>
      <c r="K1" s="323"/>
      <c r="L1" s="323"/>
      <c r="M1" s="323"/>
      <c r="N1" s="323"/>
      <c r="O1" s="323"/>
      <c r="P1" s="323"/>
      <c r="Q1" s="323"/>
      <c r="R1" s="323"/>
      <c r="S1" s="323"/>
      <c r="T1" s="323"/>
      <c r="U1" s="323"/>
      <c r="V1" s="323"/>
      <c r="W1" s="323"/>
      <c r="X1" s="323"/>
    </row>
    <row r="2" spans="1:24" x14ac:dyDescent="0.25">
      <c r="A2" s="323" t="s">
        <v>850</v>
      </c>
      <c r="B2" s="323"/>
      <c r="C2" s="323"/>
      <c r="D2" s="323"/>
      <c r="E2" s="323"/>
      <c r="F2" s="323"/>
      <c r="G2" s="323"/>
      <c r="H2" s="323"/>
      <c r="I2" s="323"/>
      <c r="J2" s="323"/>
      <c r="K2" s="323"/>
      <c r="L2" s="323"/>
      <c r="M2" s="323"/>
      <c r="N2" s="323"/>
      <c r="O2" s="323"/>
      <c r="P2" s="323"/>
      <c r="Q2" s="323"/>
      <c r="R2" s="323"/>
      <c r="S2" s="323"/>
      <c r="T2" s="323"/>
      <c r="U2" s="323"/>
      <c r="V2" s="323"/>
      <c r="W2" s="323"/>
      <c r="X2" s="323"/>
    </row>
    <row r="3" spans="1:24" x14ac:dyDescent="0.25">
      <c r="A3" s="8"/>
      <c r="B3" s="8"/>
      <c r="C3" s="8"/>
      <c r="D3" s="8"/>
      <c r="E3" s="8"/>
      <c r="F3" s="8"/>
      <c r="G3" s="8"/>
      <c r="H3" s="8"/>
      <c r="I3" s="8"/>
      <c r="J3" s="8"/>
      <c r="K3" s="8"/>
      <c r="L3" s="8"/>
      <c r="M3" s="8"/>
      <c r="N3" s="8"/>
      <c r="O3" s="8"/>
      <c r="P3" s="8"/>
      <c r="Q3" s="8"/>
      <c r="R3" s="8"/>
      <c r="S3" s="8"/>
      <c r="T3" s="8"/>
      <c r="U3" s="8"/>
      <c r="V3" s="8"/>
      <c r="W3" s="8"/>
      <c r="X3" s="8"/>
    </row>
    <row r="4" spans="1:24" x14ac:dyDescent="0.25">
      <c r="A4" s="323" t="s">
        <v>33</v>
      </c>
      <c r="B4" s="323"/>
      <c r="C4" s="323"/>
      <c r="D4" s="323"/>
      <c r="E4" s="323"/>
      <c r="F4" s="323"/>
      <c r="G4" s="323"/>
      <c r="H4" s="323"/>
      <c r="I4" s="323"/>
      <c r="J4" s="323"/>
      <c r="K4" s="323"/>
      <c r="L4" s="323"/>
      <c r="M4" s="323"/>
      <c r="N4" s="323"/>
      <c r="O4" s="323"/>
      <c r="P4" s="323"/>
      <c r="Q4" s="323"/>
      <c r="R4" s="323"/>
      <c r="S4" s="323"/>
      <c r="T4" s="323"/>
      <c r="U4" s="323"/>
      <c r="V4" s="323"/>
      <c r="W4" s="323"/>
      <c r="X4" s="323"/>
    </row>
    <row r="5" spans="1:24" x14ac:dyDescent="0.25">
      <c r="A5" s="324" t="s">
        <v>851</v>
      </c>
      <c r="B5" s="324"/>
      <c r="C5" s="324"/>
      <c r="D5" s="324"/>
      <c r="E5" s="324"/>
      <c r="F5" s="324"/>
      <c r="G5" s="324"/>
      <c r="H5" s="324"/>
      <c r="I5" s="324"/>
      <c r="J5" s="324"/>
      <c r="K5" s="324"/>
      <c r="L5" s="324"/>
      <c r="M5" s="324"/>
      <c r="N5" s="324"/>
      <c r="O5" s="324"/>
      <c r="P5" s="324"/>
      <c r="Q5" s="324"/>
      <c r="R5" s="324"/>
      <c r="S5" s="324"/>
      <c r="T5" s="324"/>
      <c r="U5" s="324"/>
      <c r="V5" s="324"/>
      <c r="W5" s="324"/>
      <c r="X5" s="324"/>
    </row>
    <row r="6" spans="1:24" x14ac:dyDescent="0.25"/>
    <row r="7" spans="1:24" ht="15" customHeight="1" x14ac:dyDescent="0.25">
      <c r="C7" s="325" t="s">
        <v>852</v>
      </c>
      <c r="D7" s="325"/>
      <c r="E7" s="325"/>
      <c r="F7" s="325"/>
      <c r="G7" s="325"/>
      <c r="H7" s="325"/>
      <c r="I7" s="325"/>
      <c r="J7" s="325"/>
      <c r="K7" s="325"/>
      <c r="L7" s="325"/>
      <c r="M7" s="325"/>
      <c r="N7" s="325"/>
      <c r="O7" s="325"/>
      <c r="P7" s="325"/>
      <c r="Q7" s="325"/>
      <c r="R7" s="325"/>
      <c r="S7" s="325"/>
      <c r="T7" s="325"/>
      <c r="U7" s="325"/>
      <c r="V7" s="325"/>
      <c r="W7" s="7"/>
    </row>
    <row r="8" spans="1:24" ht="15" customHeight="1" x14ac:dyDescent="0.25">
      <c r="C8" s="325"/>
      <c r="D8" s="325"/>
      <c r="E8" s="325"/>
      <c r="F8" s="325"/>
      <c r="G8" s="325"/>
      <c r="H8" s="325"/>
      <c r="I8" s="325"/>
      <c r="J8" s="325"/>
      <c r="K8" s="325"/>
      <c r="L8" s="325"/>
      <c r="M8" s="325"/>
      <c r="N8" s="325"/>
      <c r="O8" s="325"/>
      <c r="P8" s="325"/>
      <c r="Q8" s="325"/>
      <c r="R8" s="325"/>
      <c r="S8" s="325"/>
      <c r="T8" s="325"/>
      <c r="U8" s="325"/>
      <c r="V8" s="325"/>
      <c r="W8" s="7"/>
    </row>
    <row r="9" spans="1:24" x14ac:dyDescent="0.25">
      <c r="B9" s="7"/>
      <c r="C9" s="325"/>
      <c r="D9" s="325"/>
      <c r="E9" s="325"/>
      <c r="F9" s="325"/>
      <c r="G9" s="325"/>
      <c r="H9" s="325"/>
      <c r="I9" s="325"/>
      <c r="J9" s="325"/>
      <c r="K9" s="325"/>
      <c r="L9" s="325"/>
      <c r="M9" s="325"/>
      <c r="N9" s="325"/>
      <c r="O9" s="325"/>
      <c r="P9" s="325"/>
      <c r="Q9" s="325"/>
      <c r="R9" s="325"/>
      <c r="S9" s="325"/>
      <c r="T9" s="325"/>
      <c r="U9" s="325"/>
      <c r="V9" s="325"/>
      <c r="W9" s="7"/>
    </row>
    <row r="10" spans="1:24" x14ac:dyDescent="0.25">
      <c r="B10" s="7"/>
      <c r="C10" s="325"/>
      <c r="D10" s="325"/>
      <c r="E10" s="325"/>
      <c r="F10" s="325"/>
      <c r="G10" s="325"/>
      <c r="H10" s="325"/>
      <c r="I10" s="325"/>
      <c r="J10" s="325"/>
      <c r="K10" s="325"/>
      <c r="L10" s="325"/>
      <c r="M10" s="325"/>
      <c r="N10" s="325"/>
      <c r="O10" s="325"/>
      <c r="P10" s="325"/>
      <c r="Q10" s="325"/>
      <c r="R10" s="325"/>
      <c r="S10" s="325"/>
      <c r="T10" s="325"/>
      <c r="U10" s="325"/>
      <c r="V10" s="325"/>
      <c r="W10" s="7"/>
    </row>
    <row r="11" spans="1:24" x14ac:dyDescent="0.25">
      <c r="B11" s="7"/>
      <c r="C11" s="325"/>
      <c r="D11" s="325"/>
      <c r="E11" s="325"/>
      <c r="F11" s="325"/>
      <c r="G11" s="325"/>
      <c r="H11" s="325"/>
      <c r="I11" s="325"/>
      <c r="J11" s="325"/>
      <c r="K11" s="325"/>
      <c r="L11" s="325"/>
      <c r="M11" s="325"/>
      <c r="N11" s="325"/>
      <c r="O11" s="325"/>
      <c r="P11" s="325"/>
      <c r="Q11" s="325"/>
      <c r="R11" s="325"/>
      <c r="S11" s="325"/>
      <c r="T11" s="325"/>
      <c r="U11" s="325"/>
      <c r="V11" s="325"/>
      <c r="W11" s="7"/>
    </row>
    <row r="12" spans="1:24" x14ac:dyDescent="0.25"/>
    <row r="13" spans="1:24" x14ac:dyDescent="0.25">
      <c r="A13" s="9" t="s">
        <v>1</v>
      </c>
      <c r="B13" s="5" t="b">
        <v>0</v>
      </c>
      <c r="C13" s="1" t="s">
        <v>846</v>
      </c>
    </row>
    <row r="14" spans="1:24" x14ac:dyDescent="0.25">
      <c r="A14" s="9"/>
    </row>
    <row r="15" spans="1:24" x14ac:dyDescent="0.25">
      <c r="A15" s="9" t="s">
        <v>24</v>
      </c>
      <c r="B15" s="5" t="b">
        <v>0</v>
      </c>
      <c r="C15" s="1" t="s">
        <v>844</v>
      </c>
    </row>
    <row r="16" spans="1:24" x14ac:dyDescent="0.25">
      <c r="A16" s="9"/>
    </row>
    <row r="17" spans="1:3" x14ac:dyDescent="0.25">
      <c r="A17" s="9" t="s">
        <v>25</v>
      </c>
      <c r="B17" s="5" t="b">
        <v>0</v>
      </c>
      <c r="C17" s="1" t="s">
        <v>819</v>
      </c>
    </row>
    <row r="18" spans="1:3" x14ac:dyDescent="0.25"/>
    <row r="19" spans="1:3" x14ac:dyDescent="0.25">
      <c r="A19" s="4" t="s">
        <v>26</v>
      </c>
      <c r="B19" s="5" t="b">
        <v>0</v>
      </c>
      <c r="C19" s="1" t="s">
        <v>821</v>
      </c>
    </row>
    <row r="20" spans="1:3" x14ac:dyDescent="0.25">
      <c r="C20" s="9"/>
    </row>
    <row r="21" spans="1:3" x14ac:dyDescent="0.25">
      <c r="A21" s="4" t="s">
        <v>28</v>
      </c>
      <c r="B21" s="5" t="b">
        <v>0</v>
      </c>
      <c r="C21" s="9" t="s">
        <v>38</v>
      </c>
    </row>
    <row r="22" spans="1:3" x14ac:dyDescent="0.25"/>
    <row r="23" spans="1:3" x14ac:dyDescent="0.25">
      <c r="A23" s="4" t="s">
        <v>34</v>
      </c>
      <c r="B23" s="5" t="b">
        <v>0</v>
      </c>
      <c r="C23" s="9" t="s">
        <v>32</v>
      </c>
    </row>
    <row r="24" spans="1:3" x14ac:dyDescent="0.25">
      <c r="C24" s="9"/>
    </row>
    <row r="25" spans="1:3" x14ac:dyDescent="0.25">
      <c r="A25" s="4" t="s">
        <v>35</v>
      </c>
      <c r="B25" s="5" t="b">
        <v>0</v>
      </c>
      <c r="C25" s="9" t="s">
        <v>29</v>
      </c>
    </row>
    <row r="26" spans="1:3" x14ac:dyDescent="0.25">
      <c r="C26" s="9"/>
    </row>
    <row r="27" spans="1:3" x14ac:dyDescent="0.25">
      <c r="A27" s="4" t="s">
        <v>36</v>
      </c>
      <c r="B27" s="5" t="b">
        <v>0</v>
      </c>
      <c r="C27" s="9" t="s">
        <v>30</v>
      </c>
    </row>
    <row r="28" spans="1:3" x14ac:dyDescent="0.25">
      <c r="C28" s="9"/>
    </row>
    <row r="29" spans="1:3" x14ac:dyDescent="0.25">
      <c r="A29" s="4" t="s">
        <v>37</v>
      </c>
      <c r="B29" s="5" t="b">
        <v>0</v>
      </c>
      <c r="C29" s="9" t="s">
        <v>31</v>
      </c>
    </row>
    <row r="30" spans="1:3" x14ac:dyDescent="0.25">
      <c r="C30" s="9"/>
    </row>
    <row r="31" spans="1:3" x14ac:dyDescent="0.25">
      <c r="A31" s="4" t="s">
        <v>867</v>
      </c>
      <c r="B31" s="5" t="b">
        <v>0</v>
      </c>
      <c r="C31" s="9" t="s">
        <v>27</v>
      </c>
    </row>
    <row r="32" spans="1:3" x14ac:dyDescent="0.25">
      <c r="C32" s="9"/>
    </row>
    <row r="33" spans="1:3" x14ac:dyDescent="0.25">
      <c r="A33" s="4" t="s">
        <v>868</v>
      </c>
      <c r="B33" s="5" t="b">
        <v>0</v>
      </c>
      <c r="C33" s="9" t="s">
        <v>824</v>
      </c>
    </row>
    <row r="34" spans="1:3" x14ac:dyDescent="0.25">
      <c r="C34" s="9"/>
    </row>
    <row r="35" spans="1:3" x14ac:dyDescent="0.25">
      <c r="C35" s="9"/>
    </row>
    <row r="36" spans="1:3" x14ac:dyDescent="0.25">
      <c r="C36" s="9"/>
    </row>
    <row r="37" spans="1:3" x14ac:dyDescent="0.25">
      <c r="C37" s="9"/>
    </row>
    <row r="38" spans="1:3" x14ac:dyDescent="0.25">
      <c r="C38" s="9"/>
    </row>
    <row r="39" spans="1:3" x14ac:dyDescent="0.25">
      <c r="C39" s="9"/>
    </row>
    <row r="40" spans="1:3" x14ac:dyDescent="0.25">
      <c r="C40" s="9"/>
    </row>
    <row r="41" spans="1:3" x14ac:dyDescent="0.25">
      <c r="C41" s="9"/>
    </row>
    <row r="42" spans="1:3" x14ac:dyDescent="0.25"/>
    <row r="43" spans="1:3" x14ac:dyDescent="0.25"/>
    <row r="44" spans="1:3" x14ac:dyDescent="0.25"/>
  </sheetData>
  <mergeCells count="5">
    <mergeCell ref="A1:X1"/>
    <mergeCell ref="A2:X2"/>
    <mergeCell ref="A4:X4"/>
    <mergeCell ref="A5:X5"/>
    <mergeCell ref="C7:V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F9B4-06E7-428C-B99F-4B249468E065}">
  <dimension ref="A1:Y239"/>
  <sheetViews>
    <sheetView showGridLines="0" view="pageLayout" zoomScaleNormal="100" workbookViewId="0">
      <selection activeCell="U179" sqref="U179"/>
    </sheetView>
  </sheetViews>
  <sheetFormatPr defaultColWidth="0" defaultRowHeight="15" zeroHeight="1" x14ac:dyDescent="0.25"/>
  <cols>
    <col min="1" max="1" width="3.7109375" style="4" customWidth="1"/>
    <col min="2" max="24" width="3.7109375" style="1" customWidth="1"/>
    <col min="25" max="25" width="3.7109375" style="1" hidden="1" customWidth="1"/>
    <col min="26" max="16384" width="9.140625" style="1" hidden="1"/>
  </cols>
  <sheetData>
    <row r="1" spans="1:25" x14ac:dyDescent="0.25">
      <c r="A1" s="322"/>
      <c r="B1" s="322"/>
      <c r="C1" s="322"/>
      <c r="D1" s="322"/>
      <c r="E1" s="322"/>
      <c r="F1" s="322"/>
      <c r="G1" s="322"/>
      <c r="H1" s="322"/>
      <c r="I1" s="322"/>
      <c r="J1" s="322"/>
      <c r="K1" s="322"/>
      <c r="L1" s="322"/>
      <c r="M1" s="322"/>
      <c r="N1" s="322"/>
      <c r="O1" s="322"/>
      <c r="P1" s="322"/>
      <c r="Q1" s="322"/>
      <c r="R1" s="322"/>
      <c r="S1" s="322"/>
      <c r="T1" s="322"/>
      <c r="U1" s="322"/>
      <c r="V1" s="322"/>
      <c r="W1" s="322"/>
      <c r="X1" s="322"/>
      <c r="Y1" s="2"/>
    </row>
    <row r="2" spans="1:25" x14ac:dyDescent="0.25">
      <c r="A2" s="321" t="s">
        <v>0</v>
      </c>
      <c r="B2" s="321"/>
      <c r="C2" s="321"/>
      <c r="D2" s="321"/>
      <c r="E2" s="321"/>
      <c r="F2" s="321"/>
      <c r="G2" s="321"/>
      <c r="H2" s="321"/>
      <c r="I2" s="321"/>
      <c r="J2" s="321"/>
      <c r="K2" s="321"/>
      <c r="L2" s="321"/>
      <c r="M2" s="321"/>
      <c r="N2" s="321"/>
      <c r="O2" s="321"/>
      <c r="P2" s="321"/>
      <c r="Q2" s="321"/>
      <c r="R2" s="321"/>
      <c r="S2" s="321"/>
      <c r="T2" s="321"/>
      <c r="U2" s="321"/>
      <c r="V2" s="321"/>
      <c r="W2" s="321"/>
      <c r="X2" s="321"/>
      <c r="Y2" s="321"/>
    </row>
    <row r="3" spans="1:25" x14ac:dyDescent="0.25"/>
    <row r="4" spans="1:25" x14ac:dyDescent="0.25">
      <c r="A4" s="4" t="s">
        <v>1</v>
      </c>
      <c r="B4" s="1" t="s">
        <v>842</v>
      </c>
    </row>
    <row r="5" spans="1:25" x14ac:dyDescent="0.25">
      <c r="B5" s="1" t="s">
        <v>843</v>
      </c>
    </row>
    <row r="6" spans="1:25" x14ac:dyDescent="0.25"/>
    <row r="7" spans="1:25" x14ac:dyDescent="0.25">
      <c r="B7" s="5" t="b">
        <v>0</v>
      </c>
      <c r="C7" s="1" t="s">
        <v>845</v>
      </c>
    </row>
    <row r="8" spans="1:25" x14ac:dyDescent="0.25">
      <c r="B8" s="5" t="b">
        <v>0</v>
      </c>
      <c r="C8" s="1" t="s">
        <v>841</v>
      </c>
    </row>
    <row r="9" spans="1:25" x14ac:dyDescent="0.25"/>
    <row r="10" spans="1:25" x14ac:dyDescent="0.25">
      <c r="A10" s="4" t="s">
        <v>2</v>
      </c>
      <c r="B10" s="1" t="s">
        <v>840</v>
      </c>
    </row>
    <row r="11" spans="1:25" x14ac:dyDescent="0.25"/>
    <row r="12" spans="1:25" x14ac:dyDescent="0.25">
      <c r="B12" s="5" t="b">
        <v>0</v>
      </c>
      <c r="C12" s="1" t="s">
        <v>3</v>
      </c>
    </row>
    <row r="13" spans="1:25" x14ac:dyDescent="0.25">
      <c r="B13" s="5" t="b">
        <v>0</v>
      </c>
      <c r="C13" s="1" t="s">
        <v>822</v>
      </c>
    </row>
    <row r="14" spans="1:25" x14ac:dyDescent="0.25">
      <c r="C14" s="1" t="s">
        <v>4</v>
      </c>
    </row>
    <row r="15" spans="1:25" x14ac:dyDescent="0.25"/>
    <row r="16" spans="1:25" x14ac:dyDescent="0.25">
      <c r="A16" s="4" t="s">
        <v>5</v>
      </c>
      <c r="B16" s="1" t="s">
        <v>6</v>
      </c>
    </row>
    <row r="17" spans="2:22" x14ac:dyDescent="0.25"/>
    <row r="18" spans="2:22" x14ac:dyDescent="0.25">
      <c r="B18" s="1" t="s">
        <v>77</v>
      </c>
      <c r="C18" s="1" t="s">
        <v>51</v>
      </c>
    </row>
    <row r="19" spans="2:22" x14ac:dyDescent="0.25">
      <c r="C19" s="1" t="s">
        <v>52</v>
      </c>
    </row>
    <row r="20" spans="2:22" x14ac:dyDescent="0.25">
      <c r="C20" s="1" t="s">
        <v>53</v>
      </c>
    </row>
    <row r="21" spans="2:22" x14ac:dyDescent="0.25"/>
    <row r="22" spans="2:22" x14ac:dyDescent="0.25">
      <c r="C22" s="1" t="s">
        <v>7</v>
      </c>
      <c r="H22" s="283"/>
      <c r="I22" s="284"/>
      <c r="J22" s="284"/>
      <c r="K22" s="284"/>
      <c r="L22" s="284"/>
      <c r="M22" s="284"/>
      <c r="N22" s="284"/>
      <c r="O22" s="284"/>
      <c r="P22" s="284"/>
      <c r="Q22" s="284"/>
      <c r="R22" s="284"/>
      <c r="S22" s="284"/>
      <c r="T22" s="284"/>
      <c r="U22" s="284"/>
      <c r="V22" s="285"/>
    </row>
    <row r="23" spans="2:22" x14ac:dyDescent="0.25">
      <c r="H23" s="6"/>
      <c r="I23" s="6"/>
      <c r="J23" s="6"/>
      <c r="K23" s="6"/>
      <c r="L23" s="6"/>
      <c r="M23" s="6"/>
      <c r="N23" s="6"/>
      <c r="O23" s="6"/>
      <c r="P23" s="6"/>
      <c r="Q23" s="6"/>
      <c r="R23" s="6"/>
      <c r="S23" s="6"/>
      <c r="T23" s="6"/>
      <c r="U23" s="6"/>
      <c r="V23" s="6"/>
    </row>
    <row r="24" spans="2:22" x14ac:dyDescent="0.25">
      <c r="C24" s="1" t="s">
        <v>42</v>
      </c>
      <c r="H24" s="3"/>
      <c r="I24" s="3"/>
      <c r="J24" s="3"/>
      <c r="K24" s="3"/>
      <c r="L24" s="3"/>
      <c r="M24" s="3"/>
      <c r="N24" s="3"/>
      <c r="O24" s="3"/>
      <c r="P24" s="3"/>
      <c r="Q24" s="3"/>
      <c r="R24" s="3"/>
      <c r="S24" s="3"/>
      <c r="T24" s="3"/>
      <c r="U24" s="3"/>
      <c r="V24" s="3"/>
    </row>
    <row r="25" spans="2:22" x14ac:dyDescent="0.25">
      <c r="D25" s="1" t="s">
        <v>8</v>
      </c>
      <c r="H25" s="283"/>
      <c r="I25" s="284"/>
      <c r="J25" s="284"/>
      <c r="K25" s="284"/>
      <c r="L25" s="284"/>
      <c r="M25" s="284"/>
      <c r="N25" s="284"/>
      <c r="O25" s="284"/>
      <c r="P25" s="284"/>
      <c r="Q25" s="284"/>
      <c r="R25" s="284"/>
      <c r="S25" s="284"/>
      <c r="T25" s="284"/>
      <c r="U25" s="284"/>
      <c r="V25" s="285"/>
    </row>
    <row r="26" spans="2:22" x14ac:dyDescent="0.25">
      <c r="D26" s="1" t="s">
        <v>9</v>
      </c>
      <c r="H26" s="283"/>
      <c r="I26" s="284"/>
      <c r="J26" s="284"/>
      <c r="K26" s="284"/>
      <c r="L26" s="284"/>
      <c r="M26" s="284"/>
      <c r="N26" s="284"/>
      <c r="O26" s="284"/>
      <c r="P26" s="284"/>
      <c r="Q26" s="284"/>
      <c r="R26" s="284"/>
      <c r="S26" s="284"/>
      <c r="T26" s="284"/>
      <c r="U26" s="284"/>
      <c r="V26" s="285"/>
    </row>
    <row r="27" spans="2:22" x14ac:dyDescent="0.25">
      <c r="D27" s="1" t="s">
        <v>11</v>
      </c>
      <c r="H27" s="283"/>
      <c r="I27" s="284"/>
      <c r="J27" s="284"/>
      <c r="K27" s="284"/>
      <c r="L27" s="284"/>
      <c r="M27" s="284"/>
      <c r="N27" s="284"/>
      <c r="O27" s="284"/>
      <c r="P27" s="284"/>
      <c r="Q27" s="284"/>
      <c r="R27" s="284"/>
      <c r="S27" s="284"/>
      <c r="T27" s="284"/>
      <c r="U27" s="284"/>
      <c r="V27" s="285"/>
    </row>
    <row r="28" spans="2:22" x14ac:dyDescent="0.25">
      <c r="D28" s="1" t="s">
        <v>10</v>
      </c>
      <c r="H28" s="283"/>
      <c r="I28" s="284"/>
      <c r="J28" s="284"/>
      <c r="K28" s="284"/>
      <c r="L28" s="284"/>
      <c r="M28" s="284"/>
      <c r="N28" s="284"/>
      <c r="O28" s="284"/>
      <c r="P28" s="284"/>
      <c r="Q28" s="284"/>
      <c r="R28" s="284"/>
      <c r="S28" s="284"/>
      <c r="T28" s="284"/>
      <c r="U28" s="284"/>
      <c r="V28" s="285"/>
    </row>
    <row r="29" spans="2:22" x14ac:dyDescent="0.25">
      <c r="D29" s="1" t="s">
        <v>12</v>
      </c>
      <c r="H29" s="283"/>
      <c r="I29" s="284"/>
      <c r="J29" s="284"/>
      <c r="K29" s="284"/>
      <c r="L29" s="284"/>
      <c r="M29" s="284"/>
      <c r="N29" s="284"/>
      <c r="O29" s="284"/>
      <c r="P29" s="284"/>
      <c r="Q29" s="284"/>
      <c r="R29" s="284"/>
      <c r="S29" s="284"/>
      <c r="T29" s="284"/>
      <c r="U29" s="284"/>
      <c r="V29" s="285"/>
    </row>
    <row r="30" spans="2:22" x14ac:dyDescent="0.25">
      <c r="D30" s="1" t="s">
        <v>839</v>
      </c>
    </row>
    <row r="31" spans="2:22" x14ac:dyDescent="0.25">
      <c r="E31" s="1" t="s">
        <v>39</v>
      </c>
      <c r="H31" s="283"/>
      <c r="I31" s="284"/>
      <c r="J31" s="284"/>
      <c r="K31" s="284"/>
      <c r="L31" s="284"/>
      <c r="M31" s="285"/>
      <c r="N31" s="3" t="s">
        <v>40</v>
      </c>
      <c r="P31" s="3"/>
      <c r="Q31" s="283"/>
      <c r="R31" s="284"/>
      <c r="S31" s="284"/>
      <c r="T31" s="284"/>
      <c r="U31" s="284"/>
      <c r="V31" s="285"/>
    </row>
    <row r="32" spans="2:22" x14ac:dyDescent="0.25"/>
    <row r="33" spans="2:16" x14ac:dyDescent="0.25">
      <c r="B33" s="1" t="s">
        <v>78</v>
      </c>
      <c r="C33" s="1" t="s">
        <v>41</v>
      </c>
    </row>
    <row r="34" spans="2:16" x14ac:dyDescent="0.25">
      <c r="C34" s="19" t="s">
        <v>829</v>
      </c>
    </row>
    <row r="35" spans="2:16" x14ac:dyDescent="0.25">
      <c r="C35" s="19" t="s">
        <v>847</v>
      </c>
    </row>
    <row r="36" spans="2:16" x14ac:dyDescent="0.25">
      <c r="D36" s="10"/>
    </row>
    <row r="37" spans="2:16" ht="13.9" customHeight="1" x14ac:dyDescent="0.25">
      <c r="C37" s="1" t="s">
        <v>43</v>
      </c>
      <c r="D37" s="10"/>
      <c r="N37" s="320"/>
      <c r="O37" s="320"/>
      <c r="P37" s="1" t="s">
        <v>54</v>
      </c>
    </row>
    <row r="38" spans="2:16" x14ac:dyDescent="0.25">
      <c r="C38" s="12" t="s">
        <v>44</v>
      </c>
      <c r="D38" s="10"/>
    </row>
    <row r="39" spans="2:16" x14ac:dyDescent="0.25">
      <c r="D39" s="10"/>
    </row>
    <row r="40" spans="2:16" ht="13.9" customHeight="1" x14ac:dyDescent="0.25">
      <c r="C40" s="1" t="s">
        <v>45</v>
      </c>
      <c r="D40" s="10"/>
      <c r="N40" s="320"/>
      <c r="O40" s="320"/>
      <c r="P40" s="1" t="s">
        <v>55</v>
      </c>
    </row>
    <row r="41" spans="2:16" x14ac:dyDescent="0.25">
      <c r="C41" s="12" t="s">
        <v>46</v>
      </c>
      <c r="D41" s="10"/>
    </row>
    <row r="42" spans="2:16" x14ac:dyDescent="0.25">
      <c r="D42" s="10"/>
    </row>
    <row r="43" spans="2:16" ht="13.9" customHeight="1" x14ac:dyDescent="0.25">
      <c r="C43" s="1" t="s">
        <v>47</v>
      </c>
      <c r="D43" s="10"/>
      <c r="N43" s="320"/>
      <c r="O43" s="320"/>
      <c r="P43" s="1" t="s">
        <v>55</v>
      </c>
    </row>
    <row r="44" spans="2:16" ht="13.9" customHeight="1" x14ac:dyDescent="0.25">
      <c r="D44" s="10"/>
      <c r="N44" s="276"/>
      <c r="O44" s="276"/>
    </row>
    <row r="45" spans="2:16" x14ac:dyDescent="0.25">
      <c r="D45" s="10"/>
    </row>
    <row r="46" spans="2:16" ht="13.9" customHeight="1" x14ac:dyDescent="0.25">
      <c r="C46" s="1" t="s">
        <v>48</v>
      </c>
      <c r="D46" s="10"/>
      <c r="N46" s="320"/>
      <c r="O46" s="320"/>
      <c r="P46" s="1" t="s">
        <v>55</v>
      </c>
    </row>
    <row r="47" spans="2:16" x14ac:dyDescent="0.25">
      <c r="C47" s="12" t="s">
        <v>49</v>
      </c>
    </row>
    <row r="48" spans="2:16" x14ac:dyDescent="0.25">
      <c r="C48" s="12" t="s">
        <v>50</v>
      </c>
    </row>
    <row r="49" spans="3:22" x14ac:dyDescent="0.25">
      <c r="C49" s="11" t="s">
        <v>56</v>
      </c>
    </row>
    <row r="50" spans="3:22" ht="13.9" customHeight="1" x14ac:dyDescent="0.25">
      <c r="C50" s="1" t="s">
        <v>57</v>
      </c>
      <c r="N50" s="320"/>
      <c r="O50" s="320"/>
      <c r="P50" s="1" t="s">
        <v>55</v>
      </c>
    </row>
    <row r="51" spans="3:22" x14ac:dyDescent="0.25">
      <c r="C51" s="12" t="s">
        <v>58</v>
      </c>
      <c r="M51" s="3"/>
      <c r="N51" s="3"/>
      <c r="O51" s="3"/>
      <c r="P51" s="3"/>
      <c r="Q51" s="3"/>
      <c r="R51" s="3"/>
    </row>
    <row r="52" spans="3:22" x14ac:dyDescent="0.25">
      <c r="C52" s="12" t="s">
        <v>59</v>
      </c>
      <c r="M52" s="3"/>
      <c r="N52" s="3"/>
      <c r="O52" s="3"/>
      <c r="P52" s="3"/>
      <c r="Q52" s="3"/>
      <c r="R52" s="3"/>
    </row>
    <row r="53" spans="3:22" x14ac:dyDescent="0.25">
      <c r="M53" s="3"/>
      <c r="N53" s="3"/>
      <c r="O53" s="3"/>
      <c r="P53" s="3"/>
    </row>
    <row r="54" spans="3:22" ht="13.9" customHeight="1" x14ac:dyDescent="0.25">
      <c r="C54" s="1" t="s">
        <v>60</v>
      </c>
      <c r="M54" s="3"/>
      <c r="N54" s="3"/>
      <c r="O54" s="3"/>
      <c r="P54" s="3"/>
      <c r="T54" s="320"/>
      <c r="U54" s="320"/>
      <c r="V54" s="1" t="s">
        <v>55</v>
      </c>
    </row>
    <row r="55" spans="3:22" x14ac:dyDescent="0.25">
      <c r="C55" s="1" t="s">
        <v>61</v>
      </c>
      <c r="M55" s="3"/>
      <c r="N55" s="3"/>
      <c r="O55" s="3"/>
      <c r="P55" s="3"/>
      <c r="Q55" s="3"/>
      <c r="R55" s="3"/>
    </row>
    <row r="56" spans="3:22" x14ac:dyDescent="0.25">
      <c r="M56" s="3"/>
      <c r="N56" s="3"/>
      <c r="O56" s="3"/>
      <c r="P56" s="3"/>
      <c r="Q56" s="3"/>
      <c r="R56" s="3"/>
    </row>
    <row r="57" spans="3:22" ht="13.9" customHeight="1" x14ac:dyDescent="0.25">
      <c r="C57" s="1" t="s">
        <v>62</v>
      </c>
      <c r="M57" s="3"/>
      <c r="N57" s="3"/>
      <c r="O57" s="3"/>
      <c r="P57" s="3"/>
      <c r="Q57" s="3"/>
      <c r="R57" s="3"/>
      <c r="T57" s="320"/>
      <c r="U57" s="320"/>
      <c r="V57" s="1" t="s">
        <v>55</v>
      </c>
    </row>
    <row r="58" spans="3:22" x14ac:dyDescent="0.25">
      <c r="C58" s="12" t="s">
        <v>830</v>
      </c>
      <c r="M58" s="3"/>
      <c r="N58" s="3"/>
      <c r="O58" s="3"/>
      <c r="P58" s="3"/>
      <c r="Q58" s="3"/>
      <c r="R58" s="3"/>
    </row>
    <row r="59" spans="3:22" x14ac:dyDescent="0.25">
      <c r="C59" s="12" t="s">
        <v>63</v>
      </c>
      <c r="M59" s="3"/>
      <c r="N59" s="3"/>
      <c r="O59" s="3"/>
      <c r="P59" s="3"/>
      <c r="Q59" s="3"/>
      <c r="R59" s="3"/>
    </row>
    <row r="60" spans="3:22" x14ac:dyDescent="0.25">
      <c r="C60" s="12" t="s">
        <v>64</v>
      </c>
      <c r="M60" s="3"/>
      <c r="N60" s="3"/>
      <c r="O60" s="3"/>
      <c r="P60" s="3"/>
      <c r="Q60" s="3"/>
      <c r="R60" s="3"/>
    </row>
    <row r="61" spans="3:22" x14ac:dyDescent="0.25">
      <c r="C61" s="12" t="s">
        <v>65</v>
      </c>
      <c r="M61" s="3"/>
      <c r="N61" s="3"/>
      <c r="O61" s="3"/>
      <c r="P61" s="3"/>
      <c r="Q61" s="3"/>
      <c r="R61" s="3"/>
    </row>
    <row r="62" spans="3:22" x14ac:dyDescent="0.25">
      <c r="C62" s="12"/>
      <c r="M62" s="3"/>
      <c r="N62" s="3"/>
      <c r="O62" s="3"/>
      <c r="P62" s="3"/>
      <c r="Q62" s="3"/>
      <c r="R62" s="3"/>
    </row>
    <row r="63" spans="3:22" x14ac:dyDescent="0.25">
      <c r="C63" s="1" t="s">
        <v>66</v>
      </c>
      <c r="M63" s="3"/>
      <c r="N63" s="3"/>
      <c r="O63" s="3"/>
      <c r="P63" s="3"/>
      <c r="Q63" s="3"/>
      <c r="R63" s="3"/>
    </row>
    <row r="64" spans="3:22" x14ac:dyDescent="0.25">
      <c r="C64" s="1" t="s">
        <v>67</v>
      </c>
      <c r="M64" s="3"/>
      <c r="N64" s="3"/>
      <c r="O64" s="3"/>
      <c r="P64" s="3"/>
      <c r="Q64" s="3"/>
      <c r="R64" s="3"/>
    </row>
    <row r="65" spans="2:22" x14ac:dyDescent="0.25">
      <c r="C65" s="305"/>
      <c r="D65" s="306"/>
      <c r="E65" s="306"/>
      <c r="F65" s="306"/>
      <c r="G65" s="306"/>
      <c r="H65" s="306"/>
      <c r="I65" s="306"/>
      <c r="J65" s="306"/>
      <c r="K65" s="306"/>
      <c r="L65" s="306"/>
      <c r="M65" s="306"/>
      <c r="N65" s="306"/>
      <c r="O65" s="306"/>
      <c r="P65" s="306"/>
      <c r="Q65" s="306"/>
      <c r="R65" s="306"/>
      <c r="S65" s="306"/>
      <c r="T65" s="306"/>
      <c r="U65" s="306"/>
      <c r="V65" s="307"/>
    </row>
    <row r="66" spans="2:22" x14ac:dyDescent="0.25">
      <c r="C66" s="308"/>
      <c r="D66" s="309"/>
      <c r="E66" s="309"/>
      <c r="F66" s="309"/>
      <c r="G66" s="309"/>
      <c r="H66" s="309"/>
      <c r="I66" s="309"/>
      <c r="J66" s="309"/>
      <c r="K66" s="309"/>
      <c r="L66" s="309"/>
      <c r="M66" s="309"/>
      <c r="N66" s="309"/>
      <c r="O66" s="309"/>
      <c r="P66" s="309"/>
      <c r="Q66" s="309"/>
      <c r="R66" s="309"/>
      <c r="S66" s="309"/>
      <c r="T66" s="309"/>
      <c r="U66" s="309"/>
      <c r="V66" s="310"/>
    </row>
    <row r="67" spans="2:22" x14ac:dyDescent="0.25">
      <c r="C67" s="308"/>
      <c r="D67" s="309"/>
      <c r="E67" s="309"/>
      <c r="F67" s="309"/>
      <c r="G67" s="309"/>
      <c r="H67" s="309"/>
      <c r="I67" s="309"/>
      <c r="J67" s="309"/>
      <c r="K67" s="309"/>
      <c r="L67" s="309"/>
      <c r="M67" s="309"/>
      <c r="N67" s="309"/>
      <c r="O67" s="309"/>
      <c r="P67" s="309"/>
      <c r="Q67" s="309"/>
      <c r="R67" s="309"/>
      <c r="S67" s="309"/>
      <c r="T67" s="309"/>
      <c r="U67" s="309"/>
      <c r="V67" s="310"/>
    </row>
    <row r="68" spans="2:22" x14ac:dyDescent="0.25">
      <c r="C68" s="311"/>
      <c r="D68" s="312"/>
      <c r="E68" s="312"/>
      <c r="F68" s="312"/>
      <c r="G68" s="312"/>
      <c r="H68" s="312"/>
      <c r="I68" s="312"/>
      <c r="J68" s="312"/>
      <c r="K68" s="312"/>
      <c r="L68" s="312"/>
      <c r="M68" s="312"/>
      <c r="N68" s="312"/>
      <c r="O68" s="312"/>
      <c r="P68" s="312"/>
      <c r="Q68" s="312"/>
      <c r="R68" s="312"/>
      <c r="S68" s="312"/>
      <c r="T68" s="312"/>
      <c r="U68" s="312"/>
      <c r="V68" s="313"/>
    </row>
    <row r="69" spans="2:22" x14ac:dyDescent="0.25">
      <c r="C69" s="6"/>
      <c r="D69" s="6"/>
      <c r="E69" s="6"/>
      <c r="F69" s="6"/>
      <c r="G69" s="6"/>
      <c r="H69" s="6"/>
      <c r="I69" s="6"/>
      <c r="J69" s="6"/>
      <c r="K69" s="6"/>
      <c r="L69" s="6"/>
      <c r="M69" s="6"/>
      <c r="N69" s="6"/>
      <c r="O69" s="6"/>
      <c r="P69" s="6"/>
      <c r="Q69" s="6"/>
      <c r="R69" s="6"/>
      <c r="S69" s="6"/>
      <c r="T69" s="6"/>
      <c r="U69" s="6"/>
      <c r="V69" s="6"/>
    </row>
    <row r="70" spans="2:22" x14ac:dyDescent="0.25">
      <c r="B70" s="1" t="s">
        <v>79</v>
      </c>
      <c r="C70" s="3" t="s">
        <v>68</v>
      </c>
      <c r="D70" s="3"/>
      <c r="E70" s="3"/>
      <c r="F70" s="3"/>
      <c r="G70" s="3"/>
      <c r="H70" s="3"/>
      <c r="I70" s="3"/>
      <c r="J70" s="3"/>
      <c r="K70" s="3"/>
      <c r="L70" s="3"/>
      <c r="M70" s="3"/>
      <c r="N70" s="3"/>
      <c r="O70" s="3"/>
      <c r="P70" s="3"/>
      <c r="Q70" s="3"/>
      <c r="R70" s="3"/>
      <c r="S70" s="3"/>
      <c r="T70" s="3"/>
      <c r="U70" s="3"/>
      <c r="V70" s="3"/>
    </row>
    <row r="71" spans="2:22" x14ac:dyDescent="0.25">
      <c r="C71" s="3" t="s">
        <v>70</v>
      </c>
      <c r="D71" s="3"/>
      <c r="E71" s="3"/>
      <c r="F71" s="3"/>
      <c r="G71" s="3"/>
      <c r="H71" s="3"/>
      <c r="I71" s="3"/>
      <c r="J71" s="3"/>
      <c r="K71" s="3"/>
      <c r="L71" s="3"/>
      <c r="M71" s="3"/>
      <c r="N71" s="3"/>
      <c r="O71" s="3"/>
      <c r="P71" s="3"/>
      <c r="Q71" s="3"/>
      <c r="R71" s="3"/>
      <c r="S71" s="3"/>
      <c r="T71" s="3"/>
      <c r="U71" s="3"/>
      <c r="V71" s="3"/>
    </row>
    <row r="72" spans="2:22" x14ac:dyDescent="0.25">
      <c r="C72" s="3" t="s">
        <v>838</v>
      </c>
      <c r="E72" s="3"/>
      <c r="F72" s="3"/>
      <c r="G72" s="3"/>
      <c r="H72" s="3"/>
      <c r="I72" s="3"/>
      <c r="J72" s="3"/>
      <c r="K72" s="3"/>
      <c r="L72" s="3"/>
      <c r="M72" s="3"/>
      <c r="N72" s="3"/>
      <c r="O72" s="3"/>
      <c r="P72" s="3"/>
      <c r="Q72" s="3"/>
      <c r="R72" s="3"/>
      <c r="S72" s="3"/>
      <c r="T72" s="3"/>
      <c r="U72" s="3"/>
      <c r="V72" s="3"/>
    </row>
    <row r="73" spans="2:22" x14ac:dyDescent="0.25">
      <c r="C73" s="277" t="s">
        <v>69</v>
      </c>
      <c r="E73" s="13"/>
      <c r="F73" s="3"/>
      <c r="G73" s="3"/>
      <c r="H73" s="3"/>
      <c r="I73" s="3"/>
      <c r="J73" s="3"/>
      <c r="K73" s="3"/>
      <c r="L73" s="3"/>
      <c r="M73" s="3"/>
      <c r="N73" s="3"/>
      <c r="O73" s="3"/>
      <c r="P73" s="3"/>
      <c r="Q73" s="3"/>
      <c r="R73" s="3"/>
      <c r="S73" s="3"/>
      <c r="T73" s="3"/>
      <c r="U73" s="3"/>
      <c r="V73" s="3"/>
    </row>
    <row r="74" spans="2:22" x14ac:dyDescent="0.25">
      <c r="C74" s="3"/>
      <c r="D74" s="3"/>
      <c r="E74" s="3"/>
      <c r="F74" s="3"/>
      <c r="G74" s="3"/>
      <c r="H74" s="3"/>
      <c r="I74" s="3"/>
      <c r="J74" s="3"/>
      <c r="K74" s="3"/>
      <c r="L74" s="3"/>
      <c r="M74" s="3"/>
      <c r="N74" s="3"/>
      <c r="O74" s="3"/>
      <c r="P74" s="3"/>
      <c r="Q74" s="3"/>
      <c r="R74" s="3"/>
      <c r="S74" s="3"/>
      <c r="T74" s="3"/>
      <c r="U74" s="3"/>
      <c r="V74" s="3"/>
    </row>
    <row r="75" spans="2:22" x14ac:dyDescent="0.25">
      <c r="C75" s="16" t="s">
        <v>71</v>
      </c>
      <c r="D75" s="16"/>
      <c r="E75" s="16"/>
      <c r="F75" s="16"/>
      <c r="G75" s="16"/>
      <c r="H75" s="16" t="s">
        <v>72</v>
      </c>
      <c r="I75" s="16"/>
      <c r="J75" s="16"/>
      <c r="K75" s="16"/>
      <c r="L75" s="16"/>
      <c r="M75" s="16" t="s">
        <v>828</v>
      </c>
      <c r="N75" s="16"/>
      <c r="O75" s="16"/>
      <c r="P75" s="16" t="s">
        <v>73</v>
      </c>
      <c r="Q75" s="16"/>
      <c r="R75" s="16"/>
      <c r="S75" s="16"/>
      <c r="T75" s="16" t="s">
        <v>74</v>
      </c>
      <c r="U75" s="16"/>
      <c r="V75" s="16"/>
    </row>
    <row r="76" spans="2:22" x14ac:dyDescent="0.25">
      <c r="C76" s="319" t="s">
        <v>772</v>
      </c>
      <c r="D76" s="319"/>
      <c r="E76" s="319"/>
      <c r="F76" s="319"/>
      <c r="G76" s="14"/>
      <c r="H76" s="319" t="s">
        <v>773</v>
      </c>
      <c r="I76" s="319"/>
      <c r="J76" s="319"/>
      <c r="K76" s="319"/>
      <c r="L76" s="14"/>
      <c r="M76" s="317"/>
      <c r="N76" s="318"/>
      <c r="O76" s="14"/>
      <c r="P76" s="15" t="b">
        <v>0</v>
      </c>
      <c r="Q76" s="14" t="s">
        <v>75</v>
      </c>
      <c r="R76" s="14"/>
      <c r="S76" s="14"/>
      <c r="T76" s="15" t="b">
        <v>0</v>
      </c>
      <c r="U76" s="14" t="s">
        <v>74</v>
      </c>
      <c r="V76" s="14"/>
    </row>
    <row r="77" spans="2:22" x14ac:dyDescent="0.25">
      <c r="C77" s="319" t="s">
        <v>772</v>
      </c>
      <c r="D77" s="319"/>
      <c r="E77" s="319"/>
      <c r="F77" s="319"/>
      <c r="G77" s="14"/>
      <c r="H77" s="319" t="s">
        <v>773</v>
      </c>
      <c r="I77" s="319"/>
      <c r="J77" s="319"/>
      <c r="K77" s="319"/>
      <c r="L77" s="14"/>
      <c r="M77" s="317"/>
      <c r="N77" s="318"/>
      <c r="O77" s="14"/>
      <c r="P77" s="15" t="b">
        <v>0</v>
      </c>
      <c r="Q77" s="14" t="s">
        <v>75</v>
      </c>
      <c r="R77" s="14"/>
      <c r="S77" s="14"/>
      <c r="T77" s="15" t="b">
        <v>0</v>
      </c>
      <c r="U77" s="14" t="s">
        <v>74</v>
      </c>
      <c r="V77" s="14"/>
    </row>
    <row r="78" spans="2:22" x14ac:dyDescent="0.25">
      <c r="C78" s="12"/>
      <c r="M78" s="3"/>
      <c r="N78" s="3"/>
      <c r="O78" s="3"/>
      <c r="P78" s="3"/>
      <c r="Q78" s="3"/>
      <c r="R78" s="3"/>
    </row>
    <row r="79" spans="2:22" x14ac:dyDescent="0.25">
      <c r="C79" s="1" t="s">
        <v>76</v>
      </c>
    </row>
    <row r="80" spans="2:22" x14ac:dyDescent="0.25">
      <c r="C80" s="305"/>
      <c r="D80" s="306"/>
      <c r="E80" s="306"/>
      <c r="F80" s="306"/>
      <c r="G80" s="306"/>
      <c r="H80" s="306"/>
      <c r="I80" s="306"/>
      <c r="J80" s="306"/>
      <c r="K80" s="306"/>
      <c r="L80" s="306"/>
      <c r="M80" s="306"/>
      <c r="N80" s="306"/>
      <c r="O80" s="306"/>
      <c r="P80" s="306"/>
      <c r="Q80" s="306"/>
      <c r="R80" s="306"/>
      <c r="S80" s="306"/>
      <c r="T80" s="306"/>
      <c r="U80" s="306"/>
      <c r="V80" s="307"/>
    </row>
    <row r="81" spans="2:22" x14ac:dyDescent="0.25">
      <c r="C81" s="308"/>
      <c r="D81" s="309"/>
      <c r="E81" s="309"/>
      <c r="F81" s="309"/>
      <c r="G81" s="309"/>
      <c r="H81" s="309"/>
      <c r="I81" s="309"/>
      <c r="J81" s="309"/>
      <c r="K81" s="309"/>
      <c r="L81" s="309"/>
      <c r="M81" s="309"/>
      <c r="N81" s="309"/>
      <c r="O81" s="309"/>
      <c r="P81" s="309"/>
      <c r="Q81" s="309"/>
      <c r="R81" s="309"/>
      <c r="S81" s="309"/>
      <c r="T81" s="309"/>
      <c r="U81" s="309"/>
      <c r="V81" s="310"/>
    </row>
    <row r="82" spans="2:22" x14ac:dyDescent="0.25">
      <c r="C82" s="308"/>
      <c r="D82" s="309"/>
      <c r="E82" s="309"/>
      <c r="F82" s="309"/>
      <c r="G82" s="309"/>
      <c r="H82" s="309"/>
      <c r="I82" s="309"/>
      <c r="J82" s="309"/>
      <c r="K82" s="309"/>
      <c r="L82" s="309"/>
      <c r="M82" s="309"/>
      <c r="N82" s="309"/>
      <c r="O82" s="309"/>
      <c r="P82" s="309"/>
      <c r="Q82" s="309"/>
      <c r="R82" s="309"/>
      <c r="S82" s="309"/>
      <c r="T82" s="309"/>
      <c r="U82" s="309"/>
      <c r="V82" s="310"/>
    </row>
    <row r="83" spans="2:22" x14ac:dyDescent="0.25">
      <c r="C83" s="311"/>
      <c r="D83" s="312"/>
      <c r="E83" s="312"/>
      <c r="F83" s="312"/>
      <c r="G83" s="312"/>
      <c r="H83" s="312"/>
      <c r="I83" s="312"/>
      <c r="J83" s="312"/>
      <c r="K83" s="312"/>
      <c r="L83" s="312"/>
      <c r="M83" s="312"/>
      <c r="N83" s="312"/>
      <c r="O83" s="312"/>
      <c r="P83" s="312"/>
      <c r="Q83" s="312"/>
      <c r="R83" s="312"/>
      <c r="S83" s="312"/>
      <c r="T83" s="312"/>
      <c r="U83" s="312"/>
      <c r="V83" s="313"/>
    </row>
    <row r="84" spans="2:22" x14ac:dyDescent="0.25"/>
    <row r="85" spans="2:22" x14ac:dyDescent="0.25">
      <c r="B85" s="1" t="s">
        <v>80</v>
      </c>
      <c r="C85" s="1" t="s">
        <v>81</v>
      </c>
    </row>
    <row r="86" spans="2:22" x14ac:dyDescent="0.25">
      <c r="C86" s="1" t="s">
        <v>82</v>
      </c>
    </row>
    <row r="87" spans="2:22" x14ac:dyDescent="0.25">
      <c r="C87" s="1" t="s">
        <v>836</v>
      </c>
    </row>
    <row r="88" spans="2:22" x14ac:dyDescent="0.25">
      <c r="C88" s="10" t="s">
        <v>837</v>
      </c>
    </row>
    <row r="89" spans="2:22" x14ac:dyDescent="0.25">
      <c r="P89" s="1" t="s">
        <v>84</v>
      </c>
    </row>
    <row r="90" spans="2:22" x14ac:dyDescent="0.25">
      <c r="C90" s="1" t="s">
        <v>13</v>
      </c>
      <c r="P90" s="283"/>
      <c r="Q90" s="284"/>
      <c r="R90" s="284"/>
      <c r="S90" s="285"/>
    </row>
    <row r="91" spans="2:22" x14ac:dyDescent="0.25">
      <c r="C91" s="1" t="s">
        <v>14</v>
      </c>
      <c r="P91" s="283"/>
      <c r="Q91" s="284"/>
      <c r="R91" s="284"/>
      <c r="S91" s="285"/>
    </row>
    <row r="92" spans="2:22" x14ac:dyDescent="0.25">
      <c r="C92" s="1" t="s">
        <v>15</v>
      </c>
      <c r="P92" s="283"/>
      <c r="Q92" s="284"/>
      <c r="R92" s="284"/>
      <c r="S92" s="285"/>
    </row>
    <row r="93" spans="2:22" x14ac:dyDescent="0.25">
      <c r="C93" s="1" t="s">
        <v>83</v>
      </c>
      <c r="P93" s="283"/>
      <c r="Q93" s="285"/>
      <c r="S93" s="3"/>
      <c r="T93" s="3"/>
      <c r="U93" s="3"/>
      <c r="V93" s="3"/>
    </row>
    <row r="94" spans="2:22" x14ac:dyDescent="0.25"/>
    <row r="95" spans="2:22" x14ac:dyDescent="0.25">
      <c r="B95" s="1" t="s">
        <v>85</v>
      </c>
      <c r="C95" s="1" t="s">
        <v>16</v>
      </c>
    </row>
    <row r="96" spans="2:22" x14ac:dyDescent="0.25">
      <c r="C96" s="1" t="s">
        <v>86</v>
      </c>
    </row>
    <row r="97" spans="2:22" x14ac:dyDescent="0.25"/>
    <row r="98" spans="2:22" x14ac:dyDescent="0.25">
      <c r="C98" s="1" t="s">
        <v>87</v>
      </c>
      <c r="H98" s="283"/>
      <c r="I98" s="284"/>
      <c r="J98" s="284"/>
      <c r="K98" s="284"/>
      <c r="L98" s="284"/>
      <c r="M98" s="284"/>
      <c r="N98" s="284"/>
      <c r="O98" s="284"/>
      <c r="P98" s="284"/>
      <c r="Q98" s="284"/>
      <c r="R98" s="284"/>
      <c r="S98" s="284"/>
      <c r="T98" s="284"/>
      <c r="U98" s="284"/>
      <c r="V98" s="285"/>
    </row>
    <row r="99" spans="2:22" x14ac:dyDescent="0.25">
      <c r="C99" s="1" t="s">
        <v>88</v>
      </c>
      <c r="H99" s="283"/>
      <c r="I99" s="284"/>
      <c r="J99" s="284"/>
      <c r="K99" s="284"/>
      <c r="L99" s="284"/>
      <c r="M99" s="284"/>
      <c r="N99" s="284"/>
      <c r="O99" s="284"/>
      <c r="P99" s="284"/>
      <c r="Q99" s="284"/>
      <c r="R99" s="284"/>
      <c r="S99" s="284"/>
      <c r="T99" s="284"/>
      <c r="U99" s="284"/>
      <c r="V99" s="285"/>
    </row>
    <row r="100" spans="2:22" x14ac:dyDescent="0.25">
      <c r="C100" s="1" t="s">
        <v>17</v>
      </c>
      <c r="H100" s="283"/>
      <c r="I100" s="284"/>
      <c r="J100" s="284"/>
      <c r="K100" s="284"/>
      <c r="L100" s="284"/>
      <c r="M100" s="284"/>
      <c r="N100" s="284"/>
      <c r="O100" s="284"/>
      <c r="P100" s="284"/>
      <c r="Q100" s="284"/>
      <c r="R100" s="284"/>
      <c r="S100" s="284"/>
      <c r="T100" s="284"/>
      <c r="U100" s="284"/>
      <c r="V100" s="285"/>
    </row>
    <row r="101" spans="2:22" x14ac:dyDescent="0.25">
      <c r="C101" s="1" t="s">
        <v>18</v>
      </c>
      <c r="H101" s="283"/>
      <c r="I101" s="284"/>
      <c r="J101" s="284"/>
      <c r="K101" s="284"/>
      <c r="L101" s="284"/>
      <c r="M101" s="284"/>
      <c r="N101" s="284"/>
      <c r="O101" s="284"/>
      <c r="P101" s="284"/>
      <c r="Q101" s="284"/>
      <c r="R101" s="284"/>
      <c r="S101" s="284"/>
      <c r="T101" s="284"/>
      <c r="U101" s="284"/>
      <c r="V101" s="285"/>
    </row>
    <row r="102" spans="2:22" x14ac:dyDescent="0.25">
      <c r="C102" s="1" t="s">
        <v>19</v>
      </c>
      <c r="H102" s="283"/>
      <c r="I102" s="284"/>
      <c r="J102" s="284"/>
      <c r="K102" s="284"/>
      <c r="L102" s="284"/>
      <c r="M102" s="284"/>
      <c r="N102" s="284"/>
      <c r="O102" s="284"/>
      <c r="P102" s="284"/>
      <c r="Q102" s="284"/>
      <c r="R102" s="284"/>
      <c r="S102" s="284"/>
      <c r="T102" s="284"/>
      <c r="U102" s="284"/>
      <c r="V102" s="285"/>
    </row>
    <row r="103" spans="2:22" x14ac:dyDescent="0.25">
      <c r="C103" s="1" t="s">
        <v>9</v>
      </c>
      <c r="H103" s="283"/>
      <c r="I103" s="284"/>
      <c r="J103" s="284"/>
      <c r="K103" s="284"/>
      <c r="L103" s="284"/>
      <c r="M103" s="284"/>
      <c r="N103" s="284"/>
      <c r="O103" s="284"/>
      <c r="P103" s="284"/>
      <c r="Q103" s="284"/>
      <c r="R103" s="284"/>
      <c r="S103" s="284"/>
      <c r="T103" s="284"/>
      <c r="U103" s="284"/>
      <c r="V103" s="285"/>
    </row>
    <row r="104" spans="2:22" x14ac:dyDescent="0.25">
      <c r="C104" s="1" t="s">
        <v>10</v>
      </c>
      <c r="H104" s="283"/>
      <c r="I104" s="284"/>
      <c r="J104" s="284"/>
      <c r="K104" s="284"/>
      <c r="L104" s="284"/>
      <c r="M104" s="284"/>
      <c r="N104" s="284"/>
      <c r="O104" s="284"/>
      <c r="P104" s="284"/>
      <c r="Q104" s="284"/>
      <c r="R104" s="284"/>
      <c r="S104" s="284"/>
      <c r="T104" s="284"/>
      <c r="U104" s="284"/>
      <c r="V104" s="285"/>
    </row>
    <row r="105" spans="2:22" x14ac:dyDescent="0.25">
      <c r="C105" s="1" t="s">
        <v>20</v>
      </c>
      <c r="H105" s="283"/>
      <c r="I105" s="284"/>
      <c r="J105" s="284"/>
      <c r="K105" s="284"/>
      <c r="L105" s="284"/>
      <c r="M105" s="284"/>
      <c r="N105" s="284"/>
      <c r="O105" s="284"/>
      <c r="P105" s="284"/>
      <c r="Q105" s="284"/>
      <c r="R105" s="284"/>
      <c r="S105" s="284"/>
      <c r="T105" s="284"/>
      <c r="U105" s="284"/>
      <c r="V105" s="285"/>
    </row>
    <row r="106" spans="2:22" x14ac:dyDescent="0.25">
      <c r="C106" s="1" t="s">
        <v>21</v>
      </c>
      <c r="H106" s="283"/>
      <c r="I106" s="284"/>
      <c r="J106" s="284"/>
      <c r="K106" s="284"/>
      <c r="L106" s="284"/>
      <c r="M106" s="284"/>
      <c r="N106" s="284"/>
      <c r="O106" s="284"/>
      <c r="P106" s="284"/>
      <c r="Q106" s="284"/>
      <c r="R106" s="284"/>
      <c r="S106" s="284"/>
      <c r="T106" s="284"/>
      <c r="U106" s="284"/>
      <c r="V106" s="285"/>
    </row>
    <row r="107" spans="2:22" x14ac:dyDescent="0.25">
      <c r="C107" s="1" t="s">
        <v>22</v>
      </c>
      <c r="H107" s="283"/>
      <c r="I107" s="284"/>
      <c r="J107" s="284"/>
      <c r="K107" s="284"/>
      <c r="L107" s="284"/>
      <c r="M107" s="284"/>
      <c r="N107" s="284"/>
      <c r="O107" s="284"/>
      <c r="P107" s="284"/>
      <c r="Q107" s="284"/>
      <c r="R107" s="284"/>
      <c r="S107" s="284"/>
      <c r="T107" s="284"/>
      <c r="U107" s="284"/>
      <c r="V107" s="285"/>
    </row>
    <row r="108" spans="2:22" x14ac:dyDescent="0.25"/>
    <row r="109" spans="2:22" x14ac:dyDescent="0.25">
      <c r="B109" s="1" t="s">
        <v>89</v>
      </c>
      <c r="C109" s="1" t="s">
        <v>862</v>
      </c>
    </row>
    <row r="110" spans="2:22" x14ac:dyDescent="0.25"/>
    <row r="111" spans="2:22" ht="18.75" customHeight="1" x14ac:dyDescent="0.25">
      <c r="C111" s="1" t="s">
        <v>857</v>
      </c>
      <c r="H111" s="302" t="s">
        <v>91</v>
      </c>
      <c r="I111" s="303"/>
      <c r="J111" s="303"/>
      <c r="K111" s="303"/>
      <c r="L111" s="303"/>
      <c r="M111" s="304"/>
      <c r="N111" s="7"/>
      <c r="O111" s="309" t="s">
        <v>858</v>
      </c>
      <c r="P111" s="309"/>
      <c r="Q111" s="309"/>
      <c r="R111" s="309"/>
      <c r="S111" s="309"/>
      <c r="T111" s="309"/>
      <c r="U111" s="309"/>
      <c r="V111" s="309"/>
    </row>
    <row r="112" spans="2:22" ht="17.25" customHeight="1" x14ac:dyDescent="0.25">
      <c r="C112" s="1" t="s">
        <v>90</v>
      </c>
      <c r="H112" s="316" t="s">
        <v>92</v>
      </c>
      <c r="I112" s="316"/>
      <c r="J112" s="316"/>
      <c r="K112" s="1" t="s">
        <v>859</v>
      </c>
      <c r="O112" s="309"/>
      <c r="P112" s="309"/>
      <c r="Q112" s="309"/>
      <c r="R112" s="309"/>
      <c r="S112" s="309"/>
      <c r="T112" s="309"/>
      <c r="U112" s="309"/>
      <c r="V112" s="309"/>
    </row>
    <row r="113" spans="1:21" x14ac:dyDescent="0.25"/>
    <row r="114" spans="1:21" x14ac:dyDescent="0.25">
      <c r="B114" s="1" t="s">
        <v>98</v>
      </c>
      <c r="C114" s="1" t="s">
        <v>23</v>
      </c>
    </row>
    <row r="115" spans="1:21" x14ac:dyDescent="0.25"/>
    <row r="116" spans="1:21" ht="18.75" customHeight="1" x14ac:dyDescent="0.25">
      <c r="A116" s="4" t="s">
        <v>26</v>
      </c>
      <c r="B116" s="1" t="s">
        <v>854</v>
      </c>
    </row>
    <row r="117" spans="1:21" ht="18.75" customHeight="1" x14ac:dyDescent="0.25"/>
    <row r="118" spans="1:21" ht="49.5" customHeight="1" x14ac:dyDescent="0.25">
      <c r="C118" s="281" t="s">
        <v>99</v>
      </c>
      <c r="D118" s="314" t="s">
        <v>853</v>
      </c>
      <c r="E118" s="314"/>
      <c r="F118" s="314"/>
      <c r="G118" s="314"/>
      <c r="H118" s="314"/>
      <c r="I118" s="314"/>
      <c r="J118" s="314"/>
      <c r="K118" s="314"/>
      <c r="L118" s="314"/>
      <c r="M118" s="314"/>
      <c r="N118" s="314"/>
      <c r="O118" s="314"/>
      <c r="P118" s="314"/>
      <c r="Q118" s="314"/>
      <c r="R118" s="314"/>
      <c r="S118" s="314"/>
      <c r="T118" s="314"/>
      <c r="U118" s="314"/>
    </row>
    <row r="119" spans="1:21" ht="40.5" customHeight="1" x14ac:dyDescent="0.25">
      <c r="C119" s="281" t="s">
        <v>99</v>
      </c>
      <c r="D119" s="315" t="s">
        <v>855</v>
      </c>
      <c r="E119" s="315"/>
      <c r="F119" s="315"/>
      <c r="G119" s="315"/>
      <c r="H119" s="315"/>
      <c r="I119" s="315"/>
      <c r="J119" s="315"/>
      <c r="K119" s="315"/>
      <c r="L119" s="315"/>
      <c r="M119" s="315"/>
      <c r="N119" s="315"/>
      <c r="O119" s="315"/>
      <c r="P119" s="315"/>
      <c r="Q119" s="315"/>
      <c r="R119" s="315"/>
      <c r="S119" s="315"/>
      <c r="T119" s="315"/>
      <c r="U119" s="315"/>
    </row>
    <row r="120" spans="1:21" ht="33.75" customHeight="1" x14ac:dyDescent="0.25">
      <c r="C120" s="280" t="s">
        <v>99</v>
      </c>
      <c r="D120" s="314" t="s">
        <v>856</v>
      </c>
      <c r="E120" s="314"/>
      <c r="F120" s="314"/>
      <c r="G120" s="314"/>
      <c r="H120" s="314"/>
      <c r="I120" s="314"/>
      <c r="J120" s="314"/>
      <c r="K120" s="314"/>
      <c r="L120" s="314"/>
      <c r="M120" s="314"/>
      <c r="N120" s="314"/>
      <c r="O120" s="314"/>
      <c r="P120" s="314"/>
      <c r="Q120" s="314"/>
      <c r="R120" s="314"/>
      <c r="S120" s="314"/>
      <c r="T120" s="314"/>
      <c r="U120" s="314"/>
    </row>
    <row r="121" spans="1:21" x14ac:dyDescent="0.25">
      <c r="C121" s="18"/>
    </row>
    <row r="122" spans="1:21" x14ac:dyDescent="0.25">
      <c r="A122" s="4" t="s">
        <v>100</v>
      </c>
      <c r="B122" s="1" t="s">
        <v>101</v>
      </c>
    </row>
    <row r="123" spans="1:21" x14ac:dyDescent="0.25"/>
    <row r="124" spans="1:21" x14ac:dyDescent="0.25">
      <c r="B124" s="1" t="s">
        <v>77</v>
      </c>
      <c r="C124" s="1" t="s">
        <v>102</v>
      </c>
    </row>
    <row r="125" spans="1:21" x14ac:dyDescent="0.25">
      <c r="C125" s="5" t="b">
        <v>0</v>
      </c>
      <c r="D125" s="1" t="s">
        <v>103</v>
      </c>
    </row>
    <row r="126" spans="1:21" x14ac:dyDescent="0.25">
      <c r="C126" s="5" t="b">
        <v>0</v>
      </c>
      <c r="D126" s="1" t="s">
        <v>104</v>
      </c>
    </row>
    <row r="127" spans="1:21" x14ac:dyDescent="0.25">
      <c r="C127" s="5" t="b">
        <v>0</v>
      </c>
      <c r="D127" s="1" t="s">
        <v>105</v>
      </c>
    </row>
    <row r="128" spans="1:21" x14ac:dyDescent="0.25">
      <c r="C128" s="5" t="b">
        <v>0</v>
      </c>
      <c r="D128" s="1" t="s">
        <v>106</v>
      </c>
    </row>
    <row r="129" spans="2:22" x14ac:dyDescent="0.25">
      <c r="C129" s="5" t="b">
        <v>0</v>
      </c>
      <c r="D129" s="1" t="s">
        <v>107</v>
      </c>
    </row>
    <row r="130" spans="2:22" x14ac:dyDescent="0.25">
      <c r="C130" s="5" t="b">
        <v>0</v>
      </c>
      <c r="D130" s="1" t="s">
        <v>115</v>
      </c>
    </row>
    <row r="131" spans="2:22" x14ac:dyDescent="0.25">
      <c r="C131" s="305"/>
      <c r="D131" s="306"/>
      <c r="E131" s="306"/>
      <c r="F131" s="306"/>
      <c r="G131" s="306"/>
      <c r="H131" s="306"/>
      <c r="I131" s="306"/>
      <c r="J131" s="306"/>
      <c r="K131" s="306"/>
      <c r="L131" s="306"/>
      <c r="M131" s="306"/>
      <c r="N131" s="306"/>
      <c r="O131" s="306"/>
      <c r="P131" s="306"/>
      <c r="Q131" s="306"/>
      <c r="R131" s="306"/>
      <c r="S131" s="306"/>
      <c r="T131" s="306"/>
      <c r="U131" s="306"/>
      <c r="V131" s="307"/>
    </row>
    <row r="132" spans="2:22" x14ac:dyDescent="0.25">
      <c r="C132" s="308"/>
      <c r="D132" s="309"/>
      <c r="E132" s="309"/>
      <c r="F132" s="309"/>
      <c r="G132" s="309"/>
      <c r="H132" s="309"/>
      <c r="I132" s="309"/>
      <c r="J132" s="309"/>
      <c r="K132" s="309"/>
      <c r="L132" s="309"/>
      <c r="M132" s="309"/>
      <c r="N132" s="309"/>
      <c r="O132" s="309"/>
      <c r="P132" s="309"/>
      <c r="Q132" s="309"/>
      <c r="R132" s="309"/>
      <c r="S132" s="309"/>
      <c r="T132" s="309"/>
      <c r="U132" s="309"/>
      <c r="V132" s="310"/>
    </row>
    <row r="133" spans="2:22" x14ac:dyDescent="0.25">
      <c r="C133" s="311"/>
      <c r="D133" s="312"/>
      <c r="E133" s="312"/>
      <c r="F133" s="312"/>
      <c r="G133" s="312"/>
      <c r="H133" s="312"/>
      <c r="I133" s="312"/>
      <c r="J133" s="312"/>
      <c r="K133" s="312"/>
      <c r="L133" s="312"/>
      <c r="M133" s="312"/>
      <c r="N133" s="312"/>
      <c r="O133" s="312"/>
      <c r="P133" s="312"/>
      <c r="Q133" s="312"/>
      <c r="R133" s="312"/>
      <c r="S133" s="312"/>
      <c r="T133" s="312"/>
      <c r="U133" s="312"/>
      <c r="V133" s="313"/>
    </row>
    <row r="134" spans="2:22" x14ac:dyDescent="0.25"/>
    <row r="135" spans="2:22" x14ac:dyDescent="0.25">
      <c r="B135" s="1" t="s">
        <v>78</v>
      </c>
      <c r="C135" s="1" t="s">
        <v>108</v>
      </c>
    </row>
    <row r="136" spans="2:22" x14ac:dyDescent="0.25">
      <c r="C136" s="1" t="s">
        <v>831</v>
      </c>
    </row>
    <row r="137" spans="2:22" x14ac:dyDescent="0.25">
      <c r="C137" s="5" t="b">
        <v>0</v>
      </c>
      <c r="D137" s="1" t="s">
        <v>110</v>
      </c>
    </row>
    <row r="138" spans="2:22" x14ac:dyDescent="0.25">
      <c r="C138" s="5" t="b">
        <v>0</v>
      </c>
      <c r="D138" s="1" t="s">
        <v>109</v>
      </c>
    </row>
    <row r="139" spans="2:22" x14ac:dyDescent="0.25">
      <c r="C139" s="305"/>
      <c r="D139" s="306"/>
      <c r="E139" s="306"/>
      <c r="F139" s="306"/>
      <c r="G139" s="306"/>
      <c r="H139" s="306"/>
      <c r="I139" s="306"/>
      <c r="J139" s="306"/>
      <c r="K139" s="306"/>
      <c r="L139" s="306"/>
      <c r="M139" s="306"/>
      <c r="N139" s="306"/>
      <c r="O139" s="306"/>
      <c r="P139" s="306"/>
      <c r="Q139" s="306"/>
      <c r="R139" s="306"/>
      <c r="S139" s="306"/>
      <c r="T139" s="306"/>
      <c r="U139" s="306"/>
      <c r="V139" s="307"/>
    </row>
    <row r="140" spans="2:22" x14ac:dyDescent="0.25">
      <c r="C140" s="308"/>
      <c r="D140" s="309"/>
      <c r="E140" s="309"/>
      <c r="F140" s="309"/>
      <c r="G140" s="309"/>
      <c r="H140" s="309"/>
      <c r="I140" s="309"/>
      <c r="J140" s="309"/>
      <c r="K140" s="309"/>
      <c r="L140" s="309"/>
      <c r="M140" s="309"/>
      <c r="N140" s="309"/>
      <c r="O140" s="309"/>
      <c r="P140" s="309"/>
      <c r="Q140" s="309"/>
      <c r="R140" s="309"/>
      <c r="S140" s="309"/>
      <c r="T140" s="309"/>
      <c r="U140" s="309"/>
      <c r="V140" s="310"/>
    </row>
    <row r="141" spans="2:22" x14ac:dyDescent="0.25">
      <c r="C141" s="308"/>
      <c r="D141" s="309"/>
      <c r="E141" s="309"/>
      <c r="F141" s="309"/>
      <c r="G141" s="309"/>
      <c r="H141" s="309"/>
      <c r="I141" s="309"/>
      <c r="J141" s="309"/>
      <c r="K141" s="309"/>
      <c r="L141" s="309"/>
      <c r="M141" s="309"/>
      <c r="N141" s="309"/>
      <c r="O141" s="309"/>
      <c r="P141" s="309"/>
      <c r="Q141" s="309"/>
      <c r="R141" s="309"/>
      <c r="S141" s="309"/>
      <c r="T141" s="309"/>
      <c r="U141" s="309"/>
      <c r="V141" s="310"/>
    </row>
    <row r="142" spans="2:22" x14ac:dyDescent="0.25">
      <c r="C142" s="311"/>
      <c r="D142" s="312"/>
      <c r="E142" s="312"/>
      <c r="F142" s="312"/>
      <c r="G142" s="312"/>
      <c r="H142" s="312"/>
      <c r="I142" s="312"/>
      <c r="J142" s="312"/>
      <c r="K142" s="312"/>
      <c r="L142" s="312"/>
      <c r="M142" s="312"/>
      <c r="N142" s="312"/>
      <c r="O142" s="312"/>
      <c r="P142" s="312"/>
      <c r="Q142" s="312"/>
      <c r="R142" s="312"/>
      <c r="S142" s="312"/>
      <c r="T142" s="312"/>
      <c r="U142" s="312"/>
      <c r="V142" s="313"/>
    </row>
    <row r="143" spans="2:22" x14ac:dyDescent="0.25"/>
    <row r="144" spans="2:22" x14ac:dyDescent="0.25">
      <c r="B144" s="1" t="s">
        <v>79</v>
      </c>
      <c r="C144" s="1" t="s">
        <v>111</v>
      </c>
      <c r="R144" s="289"/>
      <c r="S144" s="290"/>
      <c r="T144" s="291"/>
      <c r="U144" s="1" t="s">
        <v>113</v>
      </c>
    </row>
    <row r="145" spans="1:21" x14ac:dyDescent="0.25"/>
    <row r="146" spans="1:21" x14ac:dyDescent="0.25">
      <c r="B146" s="1" t="s">
        <v>80</v>
      </c>
      <c r="C146" s="1" t="s">
        <v>112</v>
      </c>
      <c r="R146" s="289"/>
      <c r="S146" s="290"/>
      <c r="T146" s="291"/>
      <c r="U146" s="1" t="s">
        <v>113</v>
      </c>
    </row>
    <row r="147" spans="1:21" x14ac:dyDescent="0.25">
      <c r="R147" s="276"/>
      <c r="S147" s="276"/>
      <c r="T147" s="276"/>
    </row>
    <row r="148" spans="1:21" x14ac:dyDescent="0.25">
      <c r="B148" s="1" t="s">
        <v>85</v>
      </c>
      <c r="C148" s="1" t="s">
        <v>825</v>
      </c>
      <c r="R148" s="289"/>
      <c r="S148" s="290"/>
      <c r="T148" s="291"/>
      <c r="U148" s="1" t="s">
        <v>114</v>
      </c>
    </row>
    <row r="149" spans="1:21" x14ac:dyDescent="0.25">
      <c r="O149" s="3"/>
      <c r="P149" s="3"/>
      <c r="Q149" s="3"/>
      <c r="R149" s="3"/>
      <c r="S149" s="3"/>
      <c r="T149" s="3"/>
    </row>
    <row r="150" spans="1:21" x14ac:dyDescent="0.25">
      <c r="B150" s="1" t="s">
        <v>89</v>
      </c>
      <c r="C150" s="1" t="s">
        <v>826</v>
      </c>
      <c r="O150" s="3"/>
      <c r="P150" s="3"/>
      <c r="Q150" s="3"/>
      <c r="R150" s="289"/>
      <c r="S150" s="290"/>
      <c r="T150" s="291"/>
      <c r="U150" s="1" t="s">
        <v>114</v>
      </c>
    </row>
    <row r="151" spans="1:21" x14ac:dyDescent="0.25">
      <c r="O151" s="3"/>
      <c r="P151" s="3"/>
      <c r="Q151" s="3"/>
      <c r="R151" s="278"/>
      <c r="S151" s="278"/>
      <c r="T151" s="276"/>
    </row>
    <row r="152" spans="1:21" x14ac:dyDescent="0.25">
      <c r="C152" s="1" t="s">
        <v>832</v>
      </c>
      <c r="O152" s="3"/>
      <c r="P152" s="3"/>
      <c r="Q152" s="286">
        <f>IFERROR(IF(H76="photovoltaic",M76*6,0)+IF(H76="energy storage (battery)",M76*0.06)+IF(H77="photovoltaic",M77*6,0)+IF(H77="energy storage (battery)",M77*0.06),0)</f>
        <v>0</v>
      </c>
      <c r="R152" s="287"/>
      <c r="S152" s="288"/>
      <c r="T152" s="1" t="s">
        <v>114</v>
      </c>
    </row>
    <row r="153" spans="1:21" x14ac:dyDescent="0.25">
      <c r="C153" s="19" t="s">
        <v>833</v>
      </c>
      <c r="O153" s="3"/>
      <c r="P153" s="3"/>
      <c r="Q153" s="3"/>
      <c r="R153" s="276"/>
      <c r="S153" s="276"/>
      <c r="T153" s="276"/>
    </row>
    <row r="154" spans="1:21" x14ac:dyDescent="0.25">
      <c r="C154" s="19" t="s">
        <v>834</v>
      </c>
      <c r="O154" s="3"/>
      <c r="P154" s="3"/>
      <c r="Q154" s="3"/>
      <c r="R154" s="276"/>
      <c r="S154" s="276"/>
      <c r="T154" s="276"/>
    </row>
    <row r="155" spans="1:21" x14ac:dyDescent="0.25">
      <c r="C155" s="279" t="s">
        <v>860</v>
      </c>
      <c r="O155" s="3"/>
      <c r="P155" s="3"/>
      <c r="Q155" s="296">
        <f>IF(Q152=0,0,Q152*0.9)</f>
        <v>0</v>
      </c>
      <c r="R155" s="297"/>
      <c r="S155" s="298"/>
      <c r="T155" s="276"/>
    </row>
    <row r="156" spans="1:21" x14ac:dyDescent="0.25">
      <c r="C156" s="19" t="s">
        <v>833</v>
      </c>
      <c r="O156" s="3"/>
      <c r="P156" s="3"/>
      <c r="Q156" s="3"/>
      <c r="R156" s="276"/>
      <c r="S156" s="276"/>
      <c r="T156" s="276"/>
    </row>
    <row r="157" spans="1:21" x14ac:dyDescent="0.25">
      <c r="C157" t="s">
        <v>861</v>
      </c>
      <c r="O157" s="3"/>
      <c r="P157" s="3"/>
      <c r="Q157" s="296" t="str">
        <f>IF(Q152=0,"N/A",IF(R148/Q152&gt;=0.9,"PASS","INSUFFICIENT"))</f>
        <v>N/A</v>
      </c>
      <c r="R157" s="297"/>
      <c r="S157" s="298"/>
      <c r="T157" s="3"/>
    </row>
    <row r="158" spans="1:21" x14ac:dyDescent="0.25">
      <c r="C158" s="19" t="s">
        <v>833</v>
      </c>
      <c r="O158" s="3"/>
      <c r="P158" s="3"/>
      <c r="Q158" s="3"/>
      <c r="R158" s="3"/>
      <c r="S158" s="3"/>
      <c r="T158" s="3"/>
    </row>
    <row r="159" spans="1:21" x14ac:dyDescent="0.25">
      <c r="O159" s="3"/>
      <c r="P159" s="3"/>
      <c r="Q159" s="3"/>
      <c r="R159" s="3"/>
      <c r="S159" s="3"/>
      <c r="T159" s="3"/>
    </row>
    <row r="160" spans="1:21" x14ac:dyDescent="0.25">
      <c r="A160" s="4" t="s">
        <v>34</v>
      </c>
      <c r="B160" s="1" t="s">
        <v>827</v>
      </c>
    </row>
    <row r="161" spans="2:22" x14ac:dyDescent="0.25"/>
    <row r="162" spans="2:22" x14ac:dyDescent="0.25">
      <c r="B162" s="1" t="s">
        <v>77</v>
      </c>
      <c r="C162" s="1" t="s">
        <v>122</v>
      </c>
      <c r="L162" s="283"/>
      <c r="M162" s="284"/>
      <c r="N162" s="284"/>
      <c r="O162" s="284"/>
      <c r="P162" s="284"/>
      <c r="Q162" s="284"/>
      <c r="R162" s="284"/>
      <c r="S162" s="284"/>
      <c r="T162" s="284"/>
      <c r="U162" s="284"/>
      <c r="V162" s="285"/>
    </row>
    <row r="163" spans="2:22" x14ac:dyDescent="0.25"/>
    <row r="164" spans="2:22" x14ac:dyDescent="0.25">
      <c r="B164" s="1" t="s">
        <v>78</v>
      </c>
      <c r="C164" s="1" t="s">
        <v>116</v>
      </c>
    </row>
    <row r="165" spans="2:22" x14ac:dyDescent="0.25">
      <c r="C165" s="1" t="s">
        <v>121</v>
      </c>
      <c r="L165" s="283"/>
      <c r="M165" s="284"/>
      <c r="N165" s="284"/>
      <c r="O165" s="284"/>
      <c r="P165" s="284"/>
      <c r="Q165" s="284"/>
      <c r="R165" s="284"/>
      <c r="S165" s="284"/>
      <c r="T165" s="284"/>
      <c r="U165" s="284"/>
      <c r="V165" s="285"/>
    </row>
    <row r="166" spans="2:22" x14ac:dyDescent="0.25">
      <c r="C166" s="1" t="s">
        <v>123</v>
      </c>
      <c r="K166" s="3"/>
      <c r="L166" s="3"/>
      <c r="M166" s="3"/>
      <c r="N166" s="3"/>
      <c r="O166" s="3"/>
      <c r="P166" s="3"/>
      <c r="Q166" s="3"/>
      <c r="R166" s="3"/>
      <c r="S166" s="3"/>
      <c r="T166" s="3"/>
      <c r="U166" s="3"/>
      <c r="V166" s="3"/>
    </row>
    <row r="167" spans="2:22" x14ac:dyDescent="0.25">
      <c r="C167" s="305"/>
      <c r="D167" s="306"/>
      <c r="E167" s="306"/>
      <c r="F167" s="306"/>
      <c r="G167" s="306"/>
      <c r="H167" s="306"/>
      <c r="I167" s="306"/>
      <c r="J167" s="306"/>
      <c r="K167" s="306"/>
      <c r="L167" s="306"/>
      <c r="M167" s="306"/>
      <c r="N167" s="306"/>
      <c r="O167" s="306"/>
      <c r="P167" s="306"/>
      <c r="Q167" s="306"/>
      <c r="R167" s="306"/>
      <c r="S167" s="306"/>
      <c r="T167" s="306"/>
      <c r="U167" s="306"/>
      <c r="V167" s="307"/>
    </row>
    <row r="168" spans="2:22" x14ac:dyDescent="0.25">
      <c r="C168" s="308"/>
      <c r="D168" s="309"/>
      <c r="E168" s="309"/>
      <c r="F168" s="309"/>
      <c r="G168" s="309"/>
      <c r="H168" s="309"/>
      <c r="I168" s="309"/>
      <c r="J168" s="309"/>
      <c r="K168" s="309"/>
      <c r="L168" s="309"/>
      <c r="M168" s="309"/>
      <c r="N168" s="309"/>
      <c r="O168" s="309"/>
      <c r="P168" s="309"/>
      <c r="Q168" s="309"/>
      <c r="R168" s="309"/>
      <c r="S168" s="309"/>
      <c r="T168" s="309"/>
      <c r="U168" s="309"/>
      <c r="V168" s="310"/>
    </row>
    <row r="169" spans="2:22" x14ac:dyDescent="0.25">
      <c r="C169" s="311"/>
      <c r="D169" s="312"/>
      <c r="E169" s="312"/>
      <c r="F169" s="312"/>
      <c r="G169" s="312"/>
      <c r="H169" s="312"/>
      <c r="I169" s="312"/>
      <c r="J169" s="312"/>
      <c r="K169" s="312"/>
      <c r="L169" s="312"/>
      <c r="M169" s="312"/>
      <c r="N169" s="312"/>
      <c r="O169" s="312"/>
      <c r="P169" s="312"/>
      <c r="Q169" s="312"/>
      <c r="R169" s="312"/>
      <c r="S169" s="312"/>
      <c r="T169" s="312"/>
      <c r="U169" s="312"/>
      <c r="V169" s="313"/>
    </row>
    <row r="170" spans="2:22" x14ac:dyDescent="0.25"/>
    <row r="171" spans="2:22" x14ac:dyDescent="0.25">
      <c r="B171" s="1" t="s">
        <v>79</v>
      </c>
      <c r="C171" s="1" t="s">
        <v>117</v>
      </c>
    </row>
    <row r="172" spans="2:22" x14ac:dyDescent="0.25">
      <c r="C172" s="1" t="s">
        <v>118</v>
      </c>
    </row>
    <row r="173" spans="2:22" x14ac:dyDescent="0.25"/>
    <row r="174" spans="2:22" x14ac:dyDescent="0.25">
      <c r="C174" s="1" t="s">
        <v>119</v>
      </c>
      <c r="F174" s="3"/>
      <c r="G174" s="3"/>
      <c r="H174" s="3"/>
      <c r="I174" s="3"/>
      <c r="J174" s="3"/>
      <c r="L174" s="283"/>
      <c r="M174" s="284"/>
      <c r="N174" s="284"/>
      <c r="O174" s="284"/>
      <c r="P174" s="284"/>
      <c r="Q174" s="284"/>
      <c r="R174" s="284"/>
      <c r="S174" s="284"/>
      <c r="T174" s="284"/>
      <c r="U174" s="284"/>
      <c r="V174" s="285"/>
    </row>
    <row r="175" spans="2:22" x14ac:dyDescent="0.25">
      <c r="C175" s="1" t="s">
        <v>120</v>
      </c>
      <c r="L175" s="283"/>
      <c r="M175" s="284"/>
      <c r="N175" s="284"/>
      <c r="O175" s="284"/>
      <c r="P175" s="284"/>
      <c r="Q175" s="284"/>
      <c r="R175" s="284"/>
      <c r="S175" s="284"/>
      <c r="T175" s="284"/>
      <c r="U175" s="284"/>
      <c r="V175" s="285"/>
    </row>
    <row r="176" spans="2:22" x14ac:dyDescent="0.25">
      <c r="K176" s="3"/>
      <c r="L176" s="3"/>
      <c r="M176" s="3"/>
      <c r="N176" s="3"/>
      <c r="O176" s="3"/>
      <c r="P176" s="3"/>
      <c r="Q176" s="3"/>
      <c r="R176" s="3"/>
      <c r="S176" s="3"/>
      <c r="T176" s="3"/>
      <c r="U176" s="3"/>
      <c r="V176" s="3"/>
    </row>
    <row r="177" spans="1:22" x14ac:dyDescent="0.25">
      <c r="A177" s="4" t="s">
        <v>35</v>
      </c>
      <c r="B177" s="1" t="s">
        <v>869</v>
      </c>
    </row>
    <row r="178" spans="1:22" x14ac:dyDescent="0.25"/>
    <row r="179" spans="1:22" ht="51.75" customHeight="1" x14ac:dyDescent="0.25">
      <c r="C179" s="299" t="s">
        <v>865</v>
      </c>
      <c r="D179" s="299"/>
      <c r="E179" s="299"/>
      <c r="F179" s="299"/>
      <c r="G179" s="299"/>
      <c r="H179" s="299"/>
      <c r="I179" s="299"/>
      <c r="J179" s="299"/>
      <c r="K179" s="299"/>
      <c r="L179" s="299"/>
      <c r="M179" s="299"/>
      <c r="N179" s="299"/>
      <c r="O179" s="299"/>
      <c r="P179" s="299"/>
      <c r="Q179" s="299"/>
      <c r="R179" s="299"/>
      <c r="S179" s="299"/>
      <c r="T179" s="299"/>
    </row>
    <row r="180" spans="1:22" ht="37.5" customHeight="1" x14ac:dyDescent="0.25">
      <c r="C180" s="300" t="s">
        <v>863</v>
      </c>
      <c r="D180" s="300"/>
      <c r="E180" s="300"/>
      <c r="F180" s="300"/>
      <c r="G180" s="300"/>
      <c r="H180" s="300"/>
      <c r="I180" s="300"/>
      <c r="J180" s="300"/>
      <c r="K180" s="300"/>
      <c r="L180" s="300"/>
      <c r="M180" s="300"/>
      <c r="N180" s="300"/>
      <c r="O180" s="300"/>
      <c r="P180" s="300"/>
      <c r="Q180" s="300"/>
      <c r="R180" s="300"/>
      <c r="S180" s="300"/>
      <c r="T180" s="300"/>
    </row>
    <row r="181" spans="1:22" ht="51" customHeight="1" x14ac:dyDescent="0.25">
      <c r="C181" s="300" t="s">
        <v>864</v>
      </c>
      <c r="D181" s="300"/>
      <c r="E181" s="300"/>
      <c r="F181" s="300"/>
      <c r="G181" s="300"/>
      <c r="H181" s="300"/>
      <c r="I181" s="300"/>
      <c r="J181" s="300"/>
      <c r="K181" s="300"/>
      <c r="L181" s="300"/>
      <c r="M181" s="300"/>
      <c r="N181" s="300"/>
      <c r="O181" s="300"/>
      <c r="P181" s="300"/>
      <c r="Q181" s="300"/>
      <c r="R181" s="300"/>
      <c r="S181" s="300"/>
      <c r="T181" s="300"/>
    </row>
    <row r="182" spans="1:22" x14ac:dyDescent="0.25"/>
    <row r="183" spans="1:22" x14ac:dyDescent="0.25">
      <c r="A183" s="4" t="s">
        <v>36</v>
      </c>
      <c r="B183" s="1" t="s">
        <v>124</v>
      </c>
    </row>
    <row r="184" spans="1:22" x14ac:dyDescent="0.25"/>
    <row r="185" spans="1:22" x14ac:dyDescent="0.25">
      <c r="B185" s="1" t="s">
        <v>125</v>
      </c>
      <c r="N185" s="283"/>
      <c r="O185" s="284"/>
      <c r="P185" s="284"/>
      <c r="Q185" s="284"/>
      <c r="R185" s="284"/>
      <c r="S185" s="284"/>
      <c r="T185" s="284"/>
      <c r="U185" s="284"/>
      <c r="V185" s="285"/>
    </row>
    <row r="186" spans="1:22" x14ac:dyDescent="0.25">
      <c r="B186" s="19" t="s">
        <v>835</v>
      </c>
    </row>
    <row r="187" spans="1:22" x14ac:dyDescent="0.25"/>
    <row r="188" spans="1:22" x14ac:dyDescent="0.25">
      <c r="B188" s="1" t="s">
        <v>126</v>
      </c>
      <c r="N188" s="283"/>
      <c r="O188" s="284"/>
      <c r="P188" s="284"/>
      <c r="Q188" s="284"/>
      <c r="R188" s="284"/>
      <c r="S188" s="284"/>
      <c r="T188" s="284"/>
      <c r="U188" s="284"/>
      <c r="V188" s="285"/>
    </row>
    <row r="189" spans="1:22" x14ac:dyDescent="0.25"/>
    <row r="190" spans="1:22" x14ac:dyDescent="0.25">
      <c r="B190" s="1" t="s">
        <v>127</v>
      </c>
      <c r="N190" s="283"/>
      <c r="O190" s="284"/>
      <c r="P190" s="284"/>
      <c r="Q190" s="284"/>
      <c r="R190" s="284"/>
      <c r="S190" s="284"/>
      <c r="T190" s="284"/>
      <c r="U190" s="284"/>
      <c r="V190" s="285"/>
    </row>
    <row r="191" spans="1:22" x14ac:dyDescent="0.25">
      <c r="N191" s="3"/>
      <c r="O191" s="3"/>
      <c r="P191" s="3"/>
      <c r="Q191" s="3"/>
      <c r="R191" s="3"/>
      <c r="S191" s="3"/>
      <c r="T191" s="3"/>
      <c r="U191" s="3"/>
      <c r="V191" s="3"/>
    </row>
    <row r="192" spans="1:22" x14ac:dyDescent="0.25">
      <c r="C192" s="301" t="s">
        <v>866</v>
      </c>
      <c r="D192" s="301"/>
      <c r="E192" s="301"/>
      <c r="F192" s="301"/>
      <c r="G192" s="301"/>
      <c r="H192" s="301"/>
      <c r="I192" s="301"/>
      <c r="J192" s="301"/>
      <c r="K192" s="301"/>
      <c r="L192" s="301"/>
      <c r="M192" s="301"/>
      <c r="N192" s="301"/>
      <c r="O192" s="301"/>
      <c r="P192" s="301"/>
      <c r="Q192" s="301"/>
      <c r="R192" s="301"/>
      <c r="S192" s="301"/>
      <c r="T192" s="301"/>
      <c r="U192" s="301"/>
      <c r="V192" s="301"/>
    </row>
    <row r="193" spans="2:22" ht="50.25" customHeight="1" x14ac:dyDescent="0.25">
      <c r="B193" s="282" t="b">
        <v>0</v>
      </c>
      <c r="C193" s="301"/>
      <c r="D193" s="301"/>
      <c r="E193" s="301"/>
      <c r="F193" s="301"/>
      <c r="G193" s="301"/>
      <c r="H193" s="301"/>
      <c r="I193" s="301"/>
      <c r="J193" s="301"/>
      <c r="K193" s="301"/>
      <c r="L193" s="301"/>
      <c r="M193" s="301"/>
      <c r="N193" s="301"/>
      <c r="O193" s="301"/>
      <c r="P193" s="301"/>
      <c r="Q193" s="301"/>
      <c r="R193" s="301"/>
      <c r="S193" s="301"/>
      <c r="T193" s="301"/>
      <c r="U193" s="301"/>
      <c r="V193" s="301"/>
    </row>
    <row r="194" spans="2:22" x14ac:dyDescent="0.25"/>
    <row r="195" spans="2:22" x14ac:dyDescent="0.25">
      <c r="C195" s="1" t="s">
        <v>87</v>
      </c>
      <c r="I195" s="295"/>
      <c r="J195" s="295"/>
      <c r="K195" s="295"/>
      <c r="L195" s="295"/>
      <c r="M195" s="295"/>
      <c r="N195" s="295"/>
      <c r="O195" s="295"/>
      <c r="P195" s="295"/>
    </row>
    <row r="196" spans="2:22" x14ac:dyDescent="0.25">
      <c r="C196" s="1" t="s">
        <v>128</v>
      </c>
      <c r="I196" s="295"/>
      <c r="J196" s="295"/>
      <c r="K196" s="295"/>
      <c r="L196" s="295"/>
      <c r="M196" s="295"/>
      <c r="N196" s="295"/>
      <c r="O196" s="295"/>
      <c r="P196" s="295"/>
    </row>
    <row r="197" spans="2:22" x14ac:dyDescent="0.25">
      <c r="C197" s="1" t="s">
        <v>17</v>
      </c>
      <c r="I197" s="295"/>
      <c r="J197" s="295"/>
      <c r="K197" s="295"/>
      <c r="L197" s="295"/>
      <c r="M197" s="295"/>
      <c r="N197" s="295"/>
      <c r="O197" s="295"/>
      <c r="P197" s="295"/>
    </row>
    <row r="198" spans="2:22" x14ac:dyDescent="0.25">
      <c r="C198" s="1" t="s">
        <v>129</v>
      </c>
      <c r="I198" s="292"/>
      <c r="J198" s="293"/>
      <c r="K198" s="293"/>
      <c r="L198" s="294"/>
    </row>
    <row r="199" spans="2:22" x14ac:dyDescent="0.25"/>
    <row r="200" spans="2:22" x14ac:dyDescent="0.25"/>
    <row r="201" spans="2:22" x14ac:dyDescent="0.25"/>
    <row r="202" spans="2:22" x14ac:dyDescent="0.25"/>
    <row r="203" spans="2:22" x14ac:dyDescent="0.25"/>
    <row r="204" spans="2:22" x14ac:dyDescent="0.25"/>
    <row r="205" spans="2:22" x14ac:dyDescent="0.25"/>
    <row r="206" spans="2:22" x14ac:dyDescent="0.25"/>
    <row r="207" spans="2:22" x14ac:dyDescent="0.25"/>
    <row r="208" spans="2:22"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sheetData>
  <mergeCells count="71">
    <mergeCell ref="P93:Q93"/>
    <mergeCell ref="N185:V185"/>
    <mergeCell ref="N188:V188"/>
    <mergeCell ref="N190:V190"/>
    <mergeCell ref="H105:V105"/>
    <mergeCell ref="H98:V98"/>
    <mergeCell ref="H99:V99"/>
    <mergeCell ref="H100:V100"/>
    <mergeCell ref="H101:V101"/>
    <mergeCell ref="H102:V102"/>
    <mergeCell ref="H103:V103"/>
    <mergeCell ref="H104:V104"/>
    <mergeCell ref="O112:V112"/>
    <mergeCell ref="H106:V106"/>
    <mergeCell ref="C167:V169"/>
    <mergeCell ref="C139:V142"/>
    <mergeCell ref="P92:S92"/>
    <mergeCell ref="P90:S90"/>
    <mergeCell ref="P91:S91"/>
    <mergeCell ref="H29:V29"/>
    <mergeCell ref="H31:M31"/>
    <mergeCell ref="Q31:V31"/>
    <mergeCell ref="H76:K76"/>
    <mergeCell ref="A2:Y2"/>
    <mergeCell ref="A1:X1"/>
    <mergeCell ref="H25:V25"/>
    <mergeCell ref="H26:V26"/>
    <mergeCell ref="H27:V27"/>
    <mergeCell ref="H28:V28"/>
    <mergeCell ref="C80:V83"/>
    <mergeCell ref="H22:V22"/>
    <mergeCell ref="C65:V68"/>
    <mergeCell ref="M76:N76"/>
    <mergeCell ref="M77:N77"/>
    <mergeCell ref="C76:F76"/>
    <mergeCell ref="C77:F77"/>
    <mergeCell ref="H77:K77"/>
    <mergeCell ref="T54:U54"/>
    <mergeCell ref="T57:U57"/>
    <mergeCell ref="N37:O37"/>
    <mergeCell ref="N40:O40"/>
    <mergeCell ref="N43:O43"/>
    <mergeCell ref="N46:O46"/>
    <mergeCell ref="N50:O50"/>
    <mergeCell ref="R144:T144"/>
    <mergeCell ref="R146:T146"/>
    <mergeCell ref="R148:T148"/>
    <mergeCell ref="H107:V107"/>
    <mergeCell ref="H111:M111"/>
    <mergeCell ref="C131:V133"/>
    <mergeCell ref="D118:U118"/>
    <mergeCell ref="D119:U119"/>
    <mergeCell ref="D120:U120"/>
    <mergeCell ref="O111:V111"/>
    <mergeCell ref="H112:J112"/>
    <mergeCell ref="L165:V165"/>
    <mergeCell ref="L162:V162"/>
    <mergeCell ref="Q152:S152"/>
    <mergeCell ref="R150:T150"/>
    <mergeCell ref="I198:L198"/>
    <mergeCell ref="I195:P195"/>
    <mergeCell ref="I196:P196"/>
    <mergeCell ref="I197:P197"/>
    <mergeCell ref="L174:V174"/>
    <mergeCell ref="L175:V175"/>
    <mergeCell ref="Q155:S155"/>
    <mergeCell ref="Q157:S157"/>
    <mergeCell ref="C179:T179"/>
    <mergeCell ref="C180:T180"/>
    <mergeCell ref="C181:T181"/>
    <mergeCell ref="C192:V193"/>
  </mergeCells>
  <pageMargins left="0.7" right="0.7" top="0.75" bottom="0.75" header="0.3" footer="0.3"/>
  <pageSetup orientation="portrait" r:id="rId1"/>
  <headerFooter>
    <oddHeader>&amp;C&amp;A</oddHeader>
    <oddFooter>&amp;C&amp;P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802EDAD2-960C-4DFD-8E13-5201F883F9FD}">
          <x14:formula1>
            <xm:f>List!$F$2:$F$10</xm:f>
          </x14:formula1>
          <xm:sqref>C76:F77</xm:sqref>
        </x14:dataValidation>
        <x14:dataValidation type="list" allowBlank="1" showInputMessage="1" showErrorMessage="1" xr:uid="{9C8D5C58-97D3-4015-819B-C186BFBA6CC5}">
          <x14:formula1>
            <xm:f>List!$E$2:$E$7</xm:f>
          </x14:formula1>
          <xm:sqref>H112</xm:sqref>
        </x14:dataValidation>
        <x14:dataValidation type="list" allowBlank="1" showInputMessage="1" showErrorMessage="1" xr:uid="{14D76BAA-AE9A-4559-BD75-D7144D11983E}">
          <x14:formula1>
            <xm:f>List!$D$2:$D$10</xm:f>
          </x14:formula1>
          <xm:sqref>H111</xm:sqref>
        </x14:dataValidation>
        <x14:dataValidation type="list" allowBlank="1" showInputMessage="1" showErrorMessage="1" xr:uid="{661895E9-54C3-4E15-9314-2E5148D4B005}">
          <x14:formula1>
            <xm:f>List!$G$2:$G$8</xm:f>
          </x14:formula1>
          <xm:sqref>H76:K77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6FEE9-FDCA-4C7E-B6FB-89269EAE61F3}">
  <dimension ref="A1:AB676"/>
  <sheetViews>
    <sheetView showGridLines="0" workbookViewId="0">
      <selection activeCell="B426" sqref="B426:H431"/>
    </sheetView>
  </sheetViews>
  <sheetFormatPr defaultColWidth="0" defaultRowHeight="12.75" zeroHeight="1" x14ac:dyDescent="0.2"/>
  <cols>
    <col min="1" max="1" width="7" style="125" customWidth="1"/>
    <col min="2" max="2" width="23" style="262" customWidth="1"/>
    <col min="3" max="3" width="29.5703125" style="262" customWidth="1"/>
    <col min="4" max="4" width="14.28515625" style="262" customWidth="1"/>
    <col min="5" max="5" width="9.7109375" style="263" customWidth="1"/>
    <col min="6" max="14" width="17" style="20" customWidth="1"/>
    <col min="15" max="15" width="16.7109375" style="20" hidden="1" customWidth="1"/>
    <col min="16" max="16" width="9.42578125" style="20" hidden="1" customWidth="1"/>
    <col min="17" max="17" width="8.7109375" style="20" hidden="1" customWidth="1"/>
    <col min="18" max="18" width="1.7109375" style="20" customWidth="1"/>
    <col min="19" max="26" width="5.28515625" style="20" hidden="1" customWidth="1"/>
    <col min="27" max="28" width="0" style="20" hidden="1" customWidth="1"/>
    <col min="29" max="16384" width="9.28515625" style="20" hidden="1"/>
  </cols>
  <sheetData>
    <row r="1" spans="1:18" ht="16.5" thickBot="1" x14ac:dyDescent="0.25">
      <c r="A1" s="326">
        <f>'Appendix 1'!H22</f>
        <v>0</v>
      </c>
      <c r="B1" s="327"/>
      <c r="C1" s="327"/>
      <c r="D1" s="327"/>
      <c r="E1" s="327"/>
      <c r="F1" s="327"/>
      <c r="G1" s="327"/>
      <c r="H1" s="327"/>
      <c r="I1" s="327"/>
      <c r="J1" s="327"/>
      <c r="K1" s="327"/>
      <c r="L1" s="327"/>
      <c r="M1" s="327"/>
      <c r="N1" s="328"/>
    </row>
    <row r="2" spans="1:18" ht="13.5" thickBot="1" x14ac:dyDescent="0.25">
      <c r="A2" s="21" t="s">
        <v>134</v>
      </c>
      <c r="B2" s="329"/>
      <c r="C2" s="330"/>
      <c r="D2" s="331"/>
      <c r="E2" s="22" t="s">
        <v>135</v>
      </c>
      <c r="F2" s="332"/>
      <c r="G2" s="333"/>
      <c r="H2" s="333"/>
      <c r="I2" s="333"/>
      <c r="J2" s="333"/>
      <c r="K2" s="333"/>
      <c r="L2" s="333"/>
      <c r="M2" s="333"/>
      <c r="N2" s="333"/>
      <c r="O2" s="23"/>
      <c r="P2" s="23"/>
      <c r="Q2" s="23"/>
    </row>
    <row r="3" spans="1:18" ht="16.5" thickBot="1" x14ac:dyDescent="0.3">
      <c r="A3" s="24"/>
      <c r="B3" s="334" t="s">
        <v>136</v>
      </c>
      <c r="C3" s="335"/>
      <c r="D3" s="335"/>
      <c r="E3" s="335"/>
      <c r="F3" s="335"/>
      <c r="G3" s="335"/>
      <c r="H3" s="335"/>
      <c r="I3" s="335"/>
      <c r="J3" s="335"/>
      <c r="K3" s="335"/>
      <c r="L3" s="335"/>
      <c r="M3" s="335"/>
      <c r="N3" s="336"/>
      <c r="O3" s="337" t="s">
        <v>137</v>
      </c>
      <c r="P3" s="338"/>
      <c r="Q3" s="338"/>
      <c r="R3" s="25"/>
    </row>
    <row r="4" spans="1:18" ht="15" customHeight="1" x14ac:dyDescent="0.2">
      <c r="A4" s="24" t="s">
        <v>138</v>
      </c>
      <c r="B4" s="339" t="s">
        <v>139</v>
      </c>
      <c r="C4" s="340"/>
      <c r="D4" s="340"/>
      <c r="E4" s="26" t="s">
        <v>54</v>
      </c>
      <c r="F4" s="27">
        <f>SUMPRODUCT(F23:N23,F26:N26)</f>
        <v>0</v>
      </c>
      <c r="G4" s="28"/>
      <c r="H4" s="28"/>
      <c r="I4" s="29"/>
      <c r="J4" s="29"/>
      <c r="K4" s="29"/>
      <c r="L4" s="29"/>
      <c r="M4" s="29"/>
      <c r="N4" s="30"/>
      <c r="O4" s="23"/>
      <c r="P4" s="23"/>
      <c r="Q4" s="23"/>
    </row>
    <row r="5" spans="1:18" ht="15" customHeight="1" x14ac:dyDescent="0.2">
      <c r="A5" s="24" t="s">
        <v>140</v>
      </c>
      <c r="B5" s="354" t="s">
        <v>141</v>
      </c>
      <c r="C5" s="355"/>
      <c r="D5" s="355"/>
      <c r="E5" s="31" t="s">
        <v>55</v>
      </c>
      <c r="F5" s="32"/>
      <c r="G5" s="33" t="s">
        <v>142</v>
      </c>
      <c r="H5" s="34"/>
      <c r="I5" s="35"/>
      <c r="J5" s="36"/>
      <c r="K5" s="36"/>
      <c r="L5" s="35"/>
      <c r="M5" s="35"/>
      <c r="N5" s="37"/>
      <c r="O5" s="23">
        <f>SUMPRODUCT(F23:N23,F27:N27)</f>
        <v>0</v>
      </c>
      <c r="P5" s="23"/>
      <c r="Q5" s="23"/>
    </row>
    <row r="6" spans="1:18" ht="12.75" customHeight="1" x14ac:dyDescent="0.2">
      <c r="A6" s="24" t="s">
        <v>143</v>
      </c>
      <c r="B6" s="354" t="s">
        <v>50</v>
      </c>
      <c r="C6" s="355"/>
      <c r="D6" s="355"/>
      <c r="E6" s="31" t="s">
        <v>55</v>
      </c>
      <c r="F6" s="38"/>
      <c r="G6" s="34"/>
      <c r="H6" s="34"/>
      <c r="I6" s="35"/>
      <c r="J6" s="35"/>
      <c r="K6" s="35"/>
      <c r="L6" s="35"/>
      <c r="M6" s="35"/>
      <c r="N6" s="37"/>
      <c r="O6" s="23"/>
      <c r="P6" s="23"/>
      <c r="Q6" s="23"/>
    </row>
    <row r="7" spans="1:18" ht="15" customHeight="1" x14ac:dyDescent="0.2">
      <c r="A7" s="24" t="s">
        <v>144</v>
      </c>
      <c r="B7" s="354" t="s">
        <v>145</v>
      </c>
      <c r="C7" s="355"/>
      <c r="D7" s="355"/>
      <c r="E7" s="31" t="s">
        <v>55</v>
      </c>
      <c r="F7" s="39">
        <f>F5-F6</f>
        <v>0</v>
      </c>
      <c r="G7" s="34"/>
      <c r="H7" s="34"/>
      <c r="I7" s="35"/>
      <c r="J7" s="35"/>
      <c r="K7" s="35"/>
      <c r="L7" s="35"/>
      <c r="M7" s="35"/>
      <c r="N7" s="37"/>
      <c r="O7" s="23"/>
      <c r="P7" s="23"/>
      <c r="Q7" s="23"/>
    </row>
    <row r="8" spans="1:18" ht="12.75" customHeight="1" x14ac:dyDescent="0.2">
      <c r="A8" s="24" t="s">
        <v>146</v>
      </c>
      <c r="B8" s="354" t="s">
        <v>147</v>
      </c>
      <c r="C8" s="355"/>
      <c r="D8" s="355"/>
      <c r="E8" s="31" t="s">
        <v>55</v>
      </c>
      <c r="F8" s="38"/>
      <c r="G8" s="33" t="s">
        <v>148</v>
      </c>
      <c r="H8" s="34"/>
      <c r="I8" s="35"/>
      <c r="J8" s="35"/>
      <c r="K8" s="35"/>
      <c r="L8" s="35"/>
      <c r="M8" s="35"/>
      <c r="N8" s="37"/>
      <c r="O8" s="23"/>
      <c r="P8" s="23"/>
      <c r="Q8" s="23"/>
    </row>
    <row r="9" spans="1:18" ht="12.75" customHeight="1" x14ac:dyDescent="0.2">
      <c r="A9" s="24" t="s">
        <v>149</v>
      </c>
      <c r="B9" s="354" t="s">
        <v>150</v>
      </c>
      <c r="C9" s="355"/>
      <c r="D9" s="355"/>
      <c r="E9" s="31" t="s">
        <v>55</v>
      </c>
      <c r="F9" s="39">
        <f>F7-F8</f>
        <v>0</v>
      </c>
      <c r="G9" s="33" t="s">
        <v>151</v>
      </c>
      <c r="H9" s="40"/>
      <c r="I9" s="35"/>
      <c r="J9" s="35"/>
      <c r="K9" s="35"/>
      <c r="L9" s="35"/>
      <c r="M9" s="35"/>
      <c r="N9" s="37"/>
      <c r="O9" s="23"/>
      <c r="P9" s="23"/>
      <c r="Q9" s="23"/>
    </row>
    <row r="10" spans="1:18" ht="12.75" customHeight="1" x14ac:dyDescent="0.2">
      <c r="A10" s="24" t="s">
        <v>152</v>
      </c>
      <c r="B10" s="354" t="s">
        <v>153</v>
      </c>
      <c r="C10" s="355"/>
      <c r="D10" s="355"/>
      <c r="E10" s="31" t="s">
        <v>55</v>
      </c>
      <c r="F10" s="38"/>
      <c r="G10" s="34"/>
      <c r="H10" s="34"/>
      <c r="I10" s="35"/>
      <c r="J10" s="35"/>
      <c r="K10" s="35"/>
      <c r="L10" s="35"/>
      <c r="M10" s="35"/>
      <c r="N10" s="37"/>
      <c r="O10" s="23"/>
      <c r="P10" s="23"/>
      <c r="Q10" s="23"/>
    </row>
    <row r="11" spans="1:18" ht="12.75" customHeight="1" x14ac:dyDescent="0.2">
      <c r="A11" s="341" t="s">
        <v>154</v>
      </c>
      <c r="B11" s="343" t="s">
        <v>155</v>
      </c>
      <c r="C11" s="344"/>
      <c r="D11" s="344"/>
      <c r="E11" s="347" t="s">
        <v>55</v>
      </c>
      <c r="F11" s="349"/>
      <c r="G11" s="351"/>
      <c r="H11" s="351"/>
      <c r="I11" s="35"/>
      <c r="J11" s="35"/>
      <c r="K11" s="35"/>
      <c r="L11" s="35"/>
      <c r="M11" s="35"/>
      <c r="N11" s="37"/>
      <c r="O11" s="23"/>
      <c r="P11" s="23"/>
      <c r="Q11" s="23"/>
    </row>
    <row r="12" spans="1:18" ht="13.5" thickBot="1" x14ac:dyDescent="0.25">
      <c r="A12" s="342"/>
      <c r="B12" s="345"/>
      <c r="C12" s="346"/>
      <c r="D12" s="346"/>
      <c r="E12" s="348"/>
      <c r="F12" s="350"/>
      <c r="G12" s="43"/>
      <c r="H12" s="43"/>
      <c r="I12" s="44"/>
      <c r="J12" s="44"/>
      <c r="K12" s="44"/>
      <c r="L12" s="44"/>
      <c r="M12" s="44"/>
      <c r="N12" s="45"/>
      <c r="O12" s="23"/>
      <c r="P12" s="23"/>
      <c r="Q12" s="23"/>
    </row>
    <row r="13" spans="1:18" ht="13.5" customHeight="1" thickBot="1" x14ac:dyDescent="0.25">
      <c r="A13" s="46"/>
      <c r="B13" s="352"/>
      <c r="C13" s="353"/>
      <c r="D13" s="353"/>
      <c r="E13" s="353"/>
      <c r="F13" s="353"/>
      <c r="G13" s="353"/>
      <c r="H13" s="353"/>
      <c r="I13" s="353"/>
      <c r="J13" s="353"/>
      <c r="K13" s="353"/>
      <c r="L13" s="353"/>
      <c r="M13" s="353"/>
      <c r="N13" s="353"/>
      <c r="O13" s="23"/>
      <c r="P13" s="23"/>
      <c r="Q13" s="23"/>
    </row>
    <row r="14" spans="1:18" ht="16.5" customHeight="1" thickBot="1" x14ac:dyDescent="0.3">
      <c r="A14" s="24"/>
      <c r="B14" s="334" t="s">
        <v>156</v>
      </c>
      <c r="C14" s="335"/>
      <c r="D14" s="335"/>
      <c r="E14" s="335"/>
      <c r="F14" s="335"/>
      <c r="G14" s="335"/>
      <c r="H14" s="335"/>
      <c r="I14" s="335"/>
      <c r="J14" s="335"/>
      <c r="K14" s="335"/>
      <c r="L14" s="335"/>
      <c r="M14" s="335"/>
      <c r="N14" s="336"/>
      <c r="O14" s="23"/>
      <c r="P14" s="23"/>
      <c r="Q14" s="23"/>
    </row>
    <row r="15" spans="1:18" ht="15" customHeight="1" x14ac:dyDescent="0.2">
      <c r="A15" s="24" t="s">
        <v>157</v>
      </c>
      <c r="B15" s="356" t="s">
        <v>158</v>
      </c>
      <c r="C15" s="357"/>
      <c r="D15" s="357"/>
      <c r="E15" s="47"/>
      <c r="F15" s="48" t="s">
        <v>159</v>
      </c>
      <c r="G15" s="48" t="s">
        <v>160</v>
      </c>
      <c r="H15" s="48" t="s">
        <v>161</v>
      </c>
      <c r="I15" s="48" t="s">
        <v>162</v>
      </c>
      <c r="J15" s="48" t="s">
        <v>163</v>
      </c>
      <c r="K15" s="48" t="s">
        <v>164</v>
      </c>
      <c r="L15" s="48" t="s">
        <v>165</v>
      </c>
      <c r="M15" s="48" t="s">
        <v>166</v>
      </c>
      <c r="N15" s="49" t="s">
        <v>167</v>
      </c>
      <c r="O15" s="23"/>
      <c r="P15" s="23"/>
      <c r="Q15" s="23"/>
    </row>
    <row r="16" spans="1:18" ht="15" customHeight="1" x14ac:dyDescent="0.2">
      <c r="A16" s="24" t="s">
        <v>168</v>
      </c>
      <c r="B16" s="358" t="s">
        <v>169</v>
      </c>
      <c r="C16" s="359"/>
      <c r="D16" s="359"/>
      <c r="E16" s="360"/>
      <c r="F16" s="52"/>
      <c r="G16" s="52"/>
      <c r="H16" s="52"/>
      <c r="I16" s="52"/>
      <c r="J16" s="52"/>
      <c r="K16" s="52"/>
      <c r="L16" s="52"/>
      <c r="M16" s="52"/>
      <c r="N16" s="53"/>
      <c r="O16" s="23">
        <f>COUNTA(vbaGenType)</f>
        <v>0</v>
      </c>
      <c r="P16" s="23"/>
      <c r="Q16" s="23"/>
    </row>
    <row r="17" spans="1:28" s="57" customFormat="1" ht="43.5" customHeight="1" x14ac:dyDescent="0.2">
      <c r="A17" s="24" t="s">
        <v>170</v>
      </c>
      <c r="B17" s="358" t="s">
        <v>171</v>
      </c>
      <c r="C17" s="359"/>
      <c r="D17" s="359"/>
      <c r="E17" s="360"/>
      <c r="F17" s="54"/>
      <c r="G17" s="54"/>
      <c r="H17" s="54"/>
      <c r="I17" s="54"/>
      <c r="J17" s="54"/>
      <c r="K17" s="54"/>
      <c r="L17" s="54"/>
      <c r="M17" s="54"/>
      <c r="N17" s="55"/>
      <c r="O17" s="56">
        <v>1</v>
      </c>
      <c r="P17" s="56"/>
      <c r="Q17" s="56"/>
      <c r="S17" s="20"/>
      <c r="AA17" s="20"/>
      <c r="AB17" s="20"/>
    </row>
    <row r="18" spans="1:28" ht="15" customHeight="1" x14ac:dyDescent="0.2">
      <c r="A18" s="24" t="s">
        <v>172</v>
      </c>
      <c r="B18" s="358" t="s">
        <v>173</v>
      </c>
      <c r="C18" s="359"/>
      <c r="D18" s="359"/>
      <c r="E18" s="360"/>
      <c r="F18" s="38"/>
      <c r="G18" s="38"/>
      <c r="H18" s="38"/>
      <c r="I18" s="38"/>
      <c r="J18" s="38"/>
      <c r="K18" s="38"/>
      <c r="L18" s="38"/>
      <c r="M18" s="38"/>
      <c r="N18" s="58"/>
      <c r="O18" s="56">
        <v>1</v>
      </c>
      <c r="P18" s="23"/>
      <c r="Q18" s="23"/>
    </row>
    <row r="19" spans="1:28" ht="15" customHeight="1" x14ac:dyDescent="0.2">
      <c r="A19" s="24" t="s">
        <v>174</v>
      </c>
      <c r="B19" s="361" t="s">
        <v>175</v>
      </c>
      <c r="C19" s="362"/>
      <c r="D19" s="362"/>
      <c r="E19" s="360"/>
      <c r="F19" s="38"/>
      <c r="G19" s="38"/>
      <c r="H19" s="38"/>
      <c r="I19" s="38"/>
      <c r="J19" s="38"/>
      <c r="K19" s="38"/>
      <c r="L19" s="38"/>
      <c r="M19" s="38"/>
      <c r="N19" s="58"/>
      <c r="O19" s="56">
        <v>1</v>
      </c>
      <c r="P19" s="23"/>
      <c r="Q19" s="23"/>
    </row>
    <row r="20" spans="1:28" ht="15" customHeight="1" x14ac:dyDescent="0.2">
      <c r="A20" s="24" t="s">
        <v>176</v>
      </c>
      <c r="B20" s="361" t="s">
        <v>177</v>
      </c>
      <c r="C20" s="362"/>
      <c r="D20" s="362"/>
      <c r="E20" s="360"/>
      <c r="F20" s="38"/>
      <c r="G20" s="38"/>
      <c r="H20" s="38"/>
      <c r="I20" s="38"/>
      <c r="J20" s="38"/>
      <c r="K20" s="38"/>
      <c r="L20" s="38"/>
      <c r="M20" s="38"/>
      <c r="N20" s="58"/>
      <c r="O20" s="56">
        <v>0</v>
      </c>
      <c r="P20" s="23" t="s">
        <v>178</v>
      </c>
      <c r="Q20" s="23"/>
    </row>
    <row r="21" spans="1:28" ht="15" customHeight="1" x14ac:dyDescent="0.2">
      <c r="A21" s="24" t="s">
        <v>179</v>
      </c>
      <c r="B21" s="361" t="s">
        <v>180</v>
      </c>
      <c r="C21" s="362"/>
      <c r="D21" s="362"/>
      <c r="E21" s="360"/>
      <c r="F21" s="38"/>
      <c r="G21" s="38"/>
      <c r="H21" s="38"/>
      <c r="I21" s="38"/>
      <c r="J21" s="38"/>
      <c r="K21" s="38"/>
      <c r="L21" s="38"/>
      <c r="M21" s="38"/>
      <c r="N21" s="58"/>
      <c r="O21" s="56">
        <v>0</v>
      </c>
      <c r="P21" s="60" t="s">
        <v>178</v>
      </c>
      <c r="Q21" s="60"/>
    </row>
    <row r="22" spans="1:28" ht="15" customHeight="1" x14ac:dyDescent="0.2">
      <c r="A22" s="24" t="s">
        <v>181</v>
      </c>
      <c r="B22" s="358" t="s">
        <v>182</v>
      </c>
      <c r="C22" s="359"/>
      <c r="D22" s="359"/>
      <c r="E22" s="360"/>
      <c r="F22" s="38"/>
      <c r="G22" s="38"/>
      <c r="H22" s="38"/>
      <c r="I22" s="38"/>
      <c r="J22" s="38"/>
      <c r="K22" s="38"/>
      <c r="L22" s="38"/>
      <c r="M22" s="38"/>
      <c r="N22" s="58"/>
      <c r="O22" s="56">
        <v>0</v>
      </c>
      <c r="P22" s="23" t="s">
        <v>178</v>
      </c>
      <c r="Q22" s="23"/>
    </row>
    <row r="23" spans="1:28" ht="15" customHeight="1" x14ac:dyDescent="0.2">
      <c r="A23" s="24" t="s">
        <v>183</v>
      </c>
      <c r="B23" s="368" t="s">
        <v>184</v>
      </c>
      <c r="C23" s="369"/>
      <c r="D23" s="369"/>
      <c r="E23" s="360"/>
      <c r="F23" s="32"/>
      <c r="G23" s="32"/>
      <c r="H23" s="32"/>
      <c r="I23" s="32"/>
      <c r="J23" s="32"/>
      <c r="K23" s="32"/>
      <c r="L23" s="32"/>
      <c r="M23" s="32"/>
      <c r="N23" s="61"/>
      <c r="O23" s="56">
        <v>1</v>
      </c>
      <c r="P23" s="23"/>
      <c r="Q23" s="23"/>
    </row>
    <row r="24" spans="1:28" ht="15" customHeight="1" x14ac:dyDescent="0.2">
      <c r="A24" s="24" t="s">
        <v>185</v>
      </c>
      <c r="B24" s="358" t="s">
        <v>186</v>
      </c>
      <c r="C24" s="359"/>
      <c r="D24" s="359"/>
      <c r="E24" s="51" t="s">
        <v>97</v>
      </c>
      <c r="F24" s="32"/>
      <c r="G24" s="32"/>
      <c r="H24" s="32"/>
      <c r="I24" s="32"/>
      <c r="J24" s="32"/>
      <c r="K24" s="32"/>
      <c r="L24" s="32"/>
      <c r="M24" s="32"/>
      <c r="N24" s="61"/>
      <c r="O24" s="56">
        <v>1</v>
      </c>
      <c r="P24" s="23"/>
      <c r="Q24" s="23"/>
    </row>
    <row r="25" spans="1:28" ht="12.75" customHeight="1" x14ac:dyDescent="0.2">
      <c r="A25" s="24" t="s">
        <v>187</v>
      </c>
      <c r="B25" s="358" t="s">
        <v>188</v>
      </c>
      <c r="C25" s="359"/>
      <c r="D25" s="359"/>
      <c r="E25" s="62" t="s">
        <v>189</v>
      </c>
      <c r="F25" s="32"/>
      <c r="G25" s="32"/>
      <c r="H25" s="32"/>
      <c r="I25" s="32"/>
      <c r="J25" s="32"/>
      <c r="K25" s="32"/>
      <c r="L25" s="32"/>
      <c r="M25" s="32"/>
      <c r="N25" s="61"/>
      <c r="O25" s="56">
        <v>1</v>
      </c>
      <c r="P25" s="23"/>
      <c r="Q25" s="23"/>
    </row>
    <row r="26" spans="1:28" ht="15" customHeight="1" x14ac:dyDescent="0.2">
      <c r="A26" s="24" t="s">
        <v>190</v>
      </c>
      <c r="B26" s="358" t="s">
        <v>754</v>
      </c>
      <c r="C26" s="359"/>
      <c r="D26" s="359"/>
      <c r="E26" s="51" t="s">
        <v>54</v>
      </c>
      <c r="F26" s="32"/>
      <c r="G26" s="32"/>
      <c r="H26" s="32"/>
      <c r="I26" s="32"/>
      <c r="J26" s="32"/>
      <c r="K26" s="32"/>
      <c r="L26" s="32"/>
      <c r="M26" s="32"/>
      <c r="N26" s="61"/>
      <c r="O26" s="56">
        <v>1</v>
      </c>
      <c r="P26" s="23"/>
      <c r="Q26" s="23"/>
    </row>
    <row r="27" spans="1:28" ht="15" customHeight="1" x14ac:dyDescent="0.2">
      <c r="A27" s="24" t="s">
        <v>191</v>
      </c>
      <c r="B27" s="358" t="s">
        <v>755</v>
      </c>
      <c r="C27" s="359"/>
      <c r="D27" s="359"/>
      <c r="E27" s="51" t="s">
        <v>55</v>
      </c>
      <c r="F27" s="32"/>
      <c r="G27" s="32"/>
      <c r="H27" s="32"/>
      <c r="I27" s="32"/>
      <c r="J27" s="32"/>
      <c r="K27" s="32"/>
      <c r="L27" s="32"/>
      <c r="M27" s="32"/>
      <c r="N27" s="61"/>
      <c r="O27" s="56">
        <v>1</v>
      </c>
      <c r="P27" s="23"/>
      <c r="Q27" s="23"/>
    </row>
    <row r="28" spans="1:28" ht="12.75" customHeight="1" x14ac:dyDescent="0.2">
      <c r="A28" s="24" t="s">
        <v>192</v>
      </c>
      <c r="B28" s="358" t="s">
        <v>193</v>
      </c>
      <c r="C28" s="359"/>
      <c r="D28" s="359"/>
      <c r="E28" s="363"/>
      <c r="F28" s="63"/>
      <c r="G28" s="63"/>
      <c r="H28" s="63" t="str">
        <f t="shared" ref="H28:N28" si="0">IF(ISBLANK(H26),"",H27/H26)</f>
        <v/>
      </c>
      <c r="I28" s="63" t="str">
        <f t="shared" si="0"/>
        <v/>
      </c>
      <c r="J28" s="63" t="str">
        <f t="shared" si="0"/>
        <v/>
      </c>
      <c r="K28" s="63" t="str">
        <f t="shared" si="0"/>
        <v/>
      </c>
      <c r="L28" s="63" t="str">
        <f t="shared" si="0"/>
        <v/>
      </c>
      <c r="M28" s="63" t="str">
        <f t="shared" si="0"/>
        <v/>
      </c>
      <c r="N28" s="64" t="str">
        <f t="shared" si="0"/>
        <v/>
      </c>
      <c r="O28" s="56">
        <v>0</v>
      </c>
      <c r="P28" s="23" t="s">
        <v>194</v>
      </c>
      <c r="Q28" s="23"/>
    </row>
    <row r="29" spans="1:28" ht="16.5" customHeight="1" x14ac:dyDescent="0.2">
      <c r="A29" s="24" t="s">
        <v>195</v>
      </c>
      <c r="B29" s="343" t="s">
        <v>196</v>
      </c>
      <c r="C29" s="344"/>
      <c r="D29" s="65" t="s">
        <v>197</v>
      </c>
      <c r="E29" s="364"/>
      <c r="F29" s="32"/>
      <c r="G29" s="32"/>
      <c r="H29" s="32"/>
      <c r="I29" s="32"/>
      <c r="J29" s="32"/>
      <c r="K29" s="32"/>
      <c r="L29" s="32"/>
      <c r="M29" s="32"/>
      <c r="N29" s="61"/>
      <c r="O29" s="56">
        <v>1</v>
      </c>
      <c r="P29" s="23"/>
      <c r="Q29" s="23"/>
    </row>
    <row r="30" spans="1:28" ht="15" customHeight="1" x14ac:dyDescent="0.2">
      <c r="A30" s="24" t="s">
        <v>198</v>
      </c>
      <c r="B30" s="366"/>
      <c r="C30" s="367"/>
      <c r="D30" s="65" t="s">
        <v>199</v>
      </c>
      <c r="E30" s="365"/>
      <c r="F30" s="32"/>
      <c r="G30" s="32"/>
      <c r="H30" s="32"/>
      <c r="I30" s="32"/>
      <c r="J30" s="32"/>
      <c r="K30" s="32"/>
      <c r="L30" s="32"/>
      <c r="M30" s="32"/>
      <c r="N30" s="61"/>
      <c r="O30" s="56">
        <v>1</v>
      </c>
      <c r="P30" s="23"/>
      <c r="Q30" s="23"/>
    </row>
    <row r="31" spans="1:28" ht="15" customHeight="1" x14ac:dyDescent="0.2">
      <c r="A31" s="24" t="s">
        <v>200</v>
      </c>
      <c r="B31" s="358" t="s">
        <v>201</v>
      </c>
      <c r="C31" s="359"/>
      <c r="D31" s="359"/>
      <c r="E31" s="51" t="s">
        <v>131</v>
      </c>
      <c r="F31" s="66"/>
      <c r="G31" s="66"/>
      <c r="H31" s="67"/>
      <c r="I31" s="67"/>
      <c r="J31" s="67"/>
      <c r="K31" s="67"/>
      <c r="L31" s="67"/>
      <c r="M31" s="67"/>
      <c r="N31" s="68"/>
      <c r="O31" s="56">
        <v>1</v>
      </c>
      <c r="P31" s="23"/>
      <c r="Q31" s="23"/>
    </row>
    <row r="32" spans="1:28" ht="15" customHeight="1" x14ac:dyDescent="0.2">
      <c r="A32" s="24" t="s">
        <v>202</v>
      </c>
      <c r="B32" s="358" t="s">
        <v>203</v>
      </c>
      <c r="C32" s="359"/>
      <c r="D32" s="359"/>
      <c r="E32" s="360"/>
      <c r="F32" s="69"/>
      <c r="G32" s="69"/>
      <c r="H32" s="69"/>
      <c r="I32" s="69"/>
      <c r="J32" s="69"/>
      <c r="K32" s="69"/>
      <c r="L32" s="69"/>
      <c r="M32" s="69"/>
      <c r="N32" s="53"/>
      <c r="O32" s="56">
        <v>1</v>
      </c>
      <c r="P32" s="23"/>
      <c r="Q32" s="23"/>
    </row>
    <row r="33" spans="1:17" ht="15" customHeight="1" x14ac:dyDescent="0.2">
      <c r="A33" s="24" t="s">
        <v>204</v>
      </c>
      <c r="B33" s="358" t="s">
        <v>205</v>
      </c>
      <c r="C33" s="359"/>
      <c r="D33" s="359"/>
      <c r="E33" s="360"/>
      <c r="F33" s="69"/>
      <c r="G33" s="69"/>
      <c r="H33" s="69"/>
      <c r="I33" s="69"/>
      <c r="J33" s="69"/>
      <c r="K33" s="69"/>
      <c r="L33" s="69"/>
      <c r="M33" s="69"/>
      <c r="N33" s="53"/>
      <c r="O33" s="56">
        <v>1</v>
      </c>
      <c r="P33" s="23"/>
      <c r="Q33" s="23"/>
    </row>
    <row r="34" spans="1:17" ht="15.75" customHeight="1" thickBot="1" x14ac:dyDescent="0.25">
      <c r="A34" s="41" t="s">
        <v>207</v>
      </c>
      <c r="B34" s="372" t="s">
        <v>208</v>
      </c>
      <c r="C34" s="373"/>
      <c r="D34" s="374" t="s">
        <v>209</v>
      </c>
      <c r="E34" s="375"/>
      <c r="F34" s="375"/>
      <c r="G34" s="375"/>
      <c r="H34" s="375"/>
      <c r="I34" s="375"/>
      <c r="J34" s="375"/>
      <c r="K34" s="375"/>
      <c r="L34" s="375"/>
      <c r="M34" s="375"/>
      <c r="N34" s="376"/>
      <c r="O34" s="23"/>
      <c r="P34" s="23"/>
      <c r="Q34" s="23"/>
    </row>
    <row r="35" spans="1:17" ht="16.5" hidden="1" customHeight="1" thickBot="1" x14ac:dyDescent="0.3">
      <c r="A35" s="42"/>
      <c r="B35" s="377" t="s">
        <v>210</v>
      </c>
      <c r="C35" s="378"/>
      <c r="D35" s="378"/>
      <c r="E35" s="378"/>
      <c r="F35" s="378"/>
      <c r="G35" s="378"/>
      <c r="H35" s="378"/>
      <c r="I35" s="378"/>
      <c r="J35" s="378"/>
      <c r="K35" s="378"/>
      <c r="L35" s="378"/>
      <c r="M35" s="378"/>
      <c r="N35" s="379"/>
      <c r="O35" s="23"/>
      <c r="P35" s="23"/>
      <c r="Q35" s="23"/>
    </row>
    <row r="36" spans="1:17" ht="13.5" hidden="1" thickBot="1" x14ac:dyDescent="0.25">
      <c r="A36" s="24"/>
      <c r="B36" s="356" t="s">
        <v>211</v>
      </c>
      <c r="C36" s="357"/>
      <c r="D36" s="357"/>
      <c r="E36" s="47"/>
      <c r="F36" s="70"/>
      <c r="G36" s="70"/>
      <c r="H36" s="70"/>
      <c r="I36" s="70"/>
      <c r="J36" s="70"/>
      <c r="K36" s="70"/>
      <c r="L36" s="70"/>
      <c r="M36" s="70"/>
      <c r="N36" s="71"/>
      <c r="O36" s="23">
        <f>COUNTIF(vbaGenType,"Synchronous")</f>
        <v>0</v>
      </c>
      <c r="P36" s="23" t="s">
        <v>212</v>
      </c>
      <c r="Q36" s="23"/>
    </row>
    <row r="37" spans="1:17" ht="13.5" hidden="1" thickBot="1" x14ac:dyDescent="0.25">
      <c r="A37" s="24" t="s">
        <v>213</v>
      </c>
      <c r="B37" s="358" t="s">
        <v>214</v>
      </c>
      <c r="C37" s="359"/>
      <c r="D37" s="359"/>
      <c r="E37" s="72" t="s">
        <v>215</v>
      </c>
      <c r="F37" s="73"/>
      <c r="G37" s="73"/>
      <c r="H37" s="74"/>
      <c r="I37" s="74"/>
      <c r="J37" s="74"/>
      <c r="K37" s="74"/>
      <c r="L37" s="74"/>
      <c r="M37" s="74"/>
      <c r="N37" s="75"/>
      <c r="O37" s="23">
        <v>1</v>
      </c>
      <c r="P37" s="23"/>
      <c r="Q37" s="23"/>
    </row>
    <row r="38" spans="1:17" ht="13.5" hidden="1" thickBot="1" x14ac:dyDescent="0.25">
      <c r="A38" s="24" t="s">
        <v>216</v>
      </c>
      <c r="B38" s="358" t="s">
        <v>217</v>
      </c>
      <c r="C38" s="359"/>
      <c r="D38" s="359"/>
      <c r="E38" s="72" t="s">
        <v>131</v>
      </c>
      <c r="F38" s="76"/>
      <c r="G38" s="76"/>
      <c r="H38" s="77"/>
      <c r="I38" s="77"/>
      <c r="J38" s="77"/>
      <c r="K38" s="77"/>
      <c r="L38" s="77"/>
      <c r="M38" s="77"/>
      <c r="N38" s="78"/>
      <c r="O38" s="23">
        <v>1</v>
      </c>
      <c r="P38" s="23"/>
      <c r="Q38" s="23"/>
    </row>
    <row r="39" spans="1:17" ht="13.5" hidden="1" thickBot="1" x14ac:dyDescent="0.25">
      <c r="A39" s="24" t="s">
        <v>218</v>
      </c>
      <c r="B39" s="358" t="s">
        <v>219</v>
      </c>
      <c r="C39" s="359"/>
      <c r="D39" s="359"/>
      <c r="E39" s="51"/>
      <c r="F39" s="79"/>
      <c r="G39" s="79"/>
      <c r="H39" s="80"/>
      <c r="I39" s="80"/>
      <c r="J39" s="80"/>
      <c r="K39" s="80"/>
      <c r="L39" s="80"/>
      <c r="M39" s="80"/>
      <c r="N39" s="81"/>
      <c r="O39" s="23">
        <v>1</v>
      </c>
      <c r="P39" s="23"/>
      <c r="Q39" s="23"/>
    </row>
    <row r="40" spans="1:17" ht="13.5" hidden="1" thickBot="1" x14ac:dyDescent="0.25">
      <c r="A40" s="24" t="s">
        <v>220</v>
      </c>
      <c r="B40" s="368" t="s">
        <v>221</v>
      </c>
      <c r="C40" s="369"/>
      <c r="D40" s="369"/>
      <c r="E40" s="72" t="s">
        <v>222</v>
      </c>
      <c r="F40" s="82"/>
      <c r="G40" s="82"/>
      <c r="H40" s="82"/>
      <c r="I40" s="82"/>
      <c r="J40" s="82"/>
      <c r="K40" s="82"/>
      <c r="L40" s="82"/>
      <c r="M40" s="82"/>
      <c r="N40" s="83"/>
      <c r="O40" s="23">
        <v>1</v>
      </c>
      <c r="P40" s="23"/>
      <c r="Q40" s="23"/>
    </row>
    <row r="41" spans="1:17" ht="13.5" hidden="1" thickBot="1" x14ac:dyDescent="0.25">
      <c r="A41" s="24" t="s">
        <v>223</v>
      </c>
      <c r="B41" s="343" t="s">
        <v>224</v>
      </c>
      <c r="C41" s="344"/>
      <c r="D41" s="344"/>
      <c r="E41" s="363"/>
      <c r="F41" s="370"/>
      <c r="G41" s="370"/>
      <c r="H41" s="370"/>
      <c r="I41" s="370"/>
      <c r="J41" s="370"/>
      <c r="K41" s="370"/>
      <c r="L41" s="370"/>
      <c r="M41" s="370"/>
      <c r="N41" s="380"/>
      <c r="O41" s="23">
        <v>1</v>
      </c>
      <c r="P41" s="23"/>
      <c r="Q41" s="23"/>
    </row>
    <row r="42" spans="1:17" ht="13.5" hidden="1" thickBot="1" x14ac:dyDescent="0.25">
      <c r="A42" s="24" t="s">
        <v>225</v>
      </c>
      <c r="B42" s="366"/>
      <c r="C42" s="367"/>
      <c r="D42" s="367"/>
      <c r="E42" s="365"/>
      <c r="F42" s="371"/>
      <c r="G42" s="371"/>
      <c r="H42" s="371"/>
      <c r="I42" s="371"/>
      <c r="J42" s="371"/>
      <c r="K42" s="371"/>
      <c r="L42" s="371"/>
      <c r="M42" s="371"/>
      <c r="N42" s="381"/>
      <c r="O42" s="23">
        <v>0</v>
      </c>
      <c r="P42" s="23" t="s">
        <v>226</v>
      </c>
      <c r="Q42" s="23"/>
    </row>
    <row r="43" spans="1:17" ht="13.5" hidden="1" thickBot="1" x14ac:dyDescent="0.25">
      <c r="A43" s="24" t="s">
        <v>227</v>
      </c>
      <c r="B43" s="358" t="s">
        <v>228</v>
      </c>
      <c r="C43" s="359"/>
      <c r="D43" s="359"/>
      <c r="E43" s="72" t="s">
        <v>229</v>
      </c>
      <c r="F43" s="79"/>
      <c r="G43" s="79"/>
      <c r="H43" s="80"/>
      <c r="I43" s="80"/>
      <c r="J43" s="80"/>
      <c r="K43" s="80"/>
      <c r="L43" s="80"/>
      <c r="M43" s="80"/>
      <c r="N43" s="81"/>
      <c r="O43" s="23">
        <v>0</v>
      </c>
      <c r="P43" s="23" t="s">
        <v>226</v>
      </c>
      <c r="Q43" s="23"/>
    </row>
    <row r="44" spans="1:17" ht="13.5" hidden="1" thickBot="1" x14ac:dyDescent="0.25">
      <c r="A44" s="24" t="s">
        <v>230</v>
      </c>
      <c r="B44" s="358" t="s">
        <v>231</v>
      </c>
      <c r="C44" s="359"/>
      <c r="D44" s="359"/>
      <c r="E44" s="360"/>
      <c r="F44" s="84"/>
      <c r="G44" s="84"/>
      <c r="H44" s="84"/>
      <c r="I44" s="84"/>
      <c r="J44" s="84"/>
      <c r="K44" s="84"/>
      <c r="L44" s="84"/>
      <c r="M44" s="84"/>
      <c r="N44" s="85"/>
      <c r="O44" s="23">
        <v>1</v>
      </c>
      <c r="P44" s="23"/>
      <c r="Q44" s="23"/>
    </row>
    <row r="45" spans="1:17" ht="12.75" hidden="1" customHeight="1" x14ac:dyDescent="0.2">
      <c r="A45" s="341" t="s">
        <v>232</v>
      </c>
      <c r="B45" s="382"/>
      <c r="C45" s="384" t="s">
        <v>233</v>
      </c>
      <c r="D45" s="344"/>
      <c r="E45" s="360"/>
      <c r="F45" s="386"/>
      <c r="G45" s="386"/>
      <c r="H45" s="386"/>
      <c r="I45" s="386"/>
      <c r="J45" s="386"/>
      <c r="K45" s="386"/>
      <c r="L45" s="386"/>
      <c r="M45" s="386"/>
      <c r="N45" s="389"/>
      <c r="O45" s="23">
        <v>2</v>
      </c>
      <c r="P45" s="23">
        <v>45</v>
      </c>
      <c r="Q45" s="23" t="s">
        <v>234</v>
      </c>
    </row>
    <row r="46" spans="1:17" ht="13.5" hidden="1" thickBot="1" x14ac:dyDescent="0.25">
      <c r="A46" s="342"/>
      <c r="B46" s="383"/>
      <c r="C46" s="385"/>
      <c r="D46" s="367"/>
      <c r="E46" s="360"/>
      <c r="F46" s="386"/>
      <c r="G46" s="386"/>
      <c r="H46" s="386"/>
      <c r="I46" s="386"/>
      <c r="J46" s="386"/>
      <c r="K46" s="386"/>
      <c r="L46" s="386"/>
      <c r="M46" s="386"/>
      <c r="N46" s="389"/>
      <c r="O46" s="23">
        <v>0</v>
      </c>
      <c r="P46" s="23" t="s">
        <v>226</v>
      </c>
      <c r="Q46" s="23"/>
    </row>
    <row r="47" spans="1:17" ht="15" hidden="1" customHeight="1" thickBot="1" x14ac:dyDescent="0.25">
      <c r="A47" s="24" t="s">
        <v>235</v>
      </c>
      <c r="B47" s="372" t="s">
        <v>208</v>
      </c>
      <c r="C47" s="373"/>
      <c r="D47" s="374" t="s">
        <v>236</v>
      </c>
      <c r="E47" s="375"/>
      <c r="F47" s="375"/>
      <c r="G47" s="375"/>
      <c r="H47" s="375"/>
      <c r="I47" s="375"/>
      <c r="J47" s="375"/>
      <c r="K47" s="375"/>
      <c r="L47" s="375"/>
      <c r="M47" s="375"/>
      <c r="N47" s="376"/>
      <c r="O47" s="23">
        <v>0</v>
      </c>
      <c r="P47" s="23" t="s">
        <v>226</v>
      </c>
      <c r="Q47" s="23"/>
    </row>
    <row r="48" spans="1:17" ht="15" hidden="1" customHeight="1" thickBot="1" x14ac:dyDescent="0.25">
      <c r="A48" s="24"/>
      <c r="B48" s="390"/>
      <c r="C48" s="391"/>
      <c r="D48" s="391"/>
      <c r="E48" s="391"/>
      <c r="F48" s="391"/>
      <c r="G48" s="391"/>
      <c r="H48" s="391"/>
      <c r="I48" s="391"/>
      <c r="J48" s="391"/>
      <c r="K48" s="391"/>
      <c r="L48" s="391"/>
      <c r="M48" s="391"/>
      <c r="N48" s="391"/>
      <c r="O48" s="23">
        <v>0</v>
      </c>
      <c r="P48" s="23" t="s">
        <v>226</v>
      </c>
      <c r="Q48" s="23"/>
    </row>
    <row r="49" spans="1:17" ht="13.5" hidden="1" thickBot="1" x14ac:dyDescent="0.25">
      <c r="A49" s="24"/>
      <c r="B49" s="356" t="s">
        <v>237</v>
      </c>
      <c r="C49" s="357"/>
      <c r="D49" s="357"/>
      <c r="E49" s="86"/>
      <c r="F49" s="70" t="str">
        <f t="shared" ref="F49:N49" si="1">IF(ISBLANK(F36),"",F36)</f>
        <v/>
      </c>
      <c r="G49" s="70" t="str">
        <f t="shared" si="1"/>
        <v/>
      </c>
      <c r="H49" s="70" t="str">
        <f t="shared" si="1"/>
        <v/>
      </c>
      <c r="I49" s="70" t="str">
        <f t="shared" si="1"/>
        <v/>
      </c>
      <c r="J49" s="70" t="str">
        <f t="shared" si="1"/>
        <v/>
      </c>
      <c r="K49" s="70" t="str">
        <f t="shared" si="1"/>
        <v/>
      </c>
      <c r="L49" s="70" t="str">
        <f t="shared" si="1"/>
        <v/>
      </c>
      <c r="M49" s="70" t="str">
        <f t="shared" si="1"/>
        <v/>
      </c>
      <c r="N49" s="71" t="str">
        <f t="shared" si="1"/>
        <v/>
      </c>
      <c r="O49" s="23">
        <v>1</v>
      </c>
      <c r="P49" s="23" t="s">
        <v>238</v>
      </c>
      <c r="Q49" s="23"/>
    </row>
    <row r="50" spans="1:17" ht="15" hidden="1" customHeight="1" x14ac:dyDescent="0.2">
      <c r="A50" s="24" t="s">
        <v>239</v>
      </c>
      <c r="B50" s="358" t="s">
        <v>240</v>
      </c>
      <c r="C50" s="359"/>
      <c r="D50" s="359"/>
      <c r="E50" s="363"/>
      <c r="F50" s="87"/>
      <c r="G50" s="87"/>
      <c r="H50" s="87"/>
      <c r="I50" s="87"/>
      <c r="J50" s="87"/>
      <c r="K50" s="87"/>
      <c r="L50" s="87"/>
      <c r="M50" s="87"/>
      <c r="N50" s="88"/>
      <c r="O50" s="23">
        <v>1</v>
      </c>
      <c r="P50" s="23"/>
      <c r="Q50" s="23"/>
    </row>
    <row r="51" spans="1:17" ht="12.75" hidden="1" customHeight="1" x14ac:dyDescent="0.2">
      <c r="A51" s="24" t="s">
        <v>241</v>
      </c>
      <c r="B51" s="354" t="s">
        <v>242</v>
      </c>
      <c r="C51" s="355"/>
      <c r="D51" s="355"/>
      <c r="E51" s="364"/>
      <c r="F51" s="89"/>
      <c r="G51" s="89"/>
      <c r="H51" s="89"/>
      <c r="I51" s="89"/>
      <c r="J51" s="89"/>
      <c r="K51" s="89"/>
      <c r="L51" s="89"/>
      <c r="M51" s="89"/>
      <c r="N51" s="90"/>
      <c r="O51" s="23">
        <v>1</v>
      </c>
      <c r="P51" s="60"/>
      <c r="Q51" s="60"/>
    </row>
    <row r="52" spans="1:17" ht="12.75" hidden="1" customHeight="1" x14ac:dyDescent="0.2">
      <c r="A52" s="24" t="s">
        <v>243</v>
      </c>
      <c r="B52" s="50"/>
      <c r="C52" s="392" t="s">
        <v>244</v>
      </c>
      <c r="D52" s="355"/>
      <c r="E52" s="365"/>
      <c r="F52" s="91"/>
      <c r="G52" s="91"/>
      <c r="H52" s="91"/>
      <c r="I52" s="91"/>
      <c r="J52" s="91"/>
      <c r="K52" s="91"/>
      <c r="L52" s="91"/>
      <c r="M52" s="91"/>
      <c r="N52" s="92"/>
      <c r="O52" s="23">
        <v>2</v>
      </c>
      <c r="P52" s="23">
        <v>52</v>
      </c>
      <c r="Q52" s="60" t="s">
        <v>245</v>
      </c>
    </row>
    <row r="53" spans="1:17" ht="12.75" hidden="1" customHeight="1" x14ac:dyDescent="0.2">
      <c r="A53" s="24" t="s">
        <v>246</v>
      </c>
      <c r="B53" s="358" t="s">
        <v>247</v>
      </c>
      <c r="C53" s="359"/>
      <c r="D53" s="359"/>
      <c r="E53" s="72" t="s">
        <v>248</v>
      </c>
      <c r="F53" s="87"/>
      <c r="G53" s="87"/>
      <c r="H53" s="87"/>
      <c r="I53" s="87"/>
      <c r="J53" s="87"/>
      <c r="K53" s="87"/>
      <c r="L53" s="87"/>
      <c r="M53" s="87"/>
      <c r="N53" s="88"/>
      <c r="O53" s="23">
        <v>1</v>
      </c>
      <c r="P53" s="23"/>
      <c r="Q53" s="23"/>
    </row>
    <row r="54" spans="1:17" ht="12.75" hidden="1" customHeight="1" x14ac:dyDescent="0.2">
      <c r="A54" s="24" t="s">
        <v>249</v>
      </c>
      <c r="B54" s="358" t="s">
        <v>250</v>
      </c>
      <c r="C54" s="359"/>
      <c r="D54" s="359"/>
      <c r="E54" s="72" t="s">
        <v>251</v>
      </c>
      <c r="F54" s="87"/>
      <c r="G54" s="87"/>
      <c r="H54" s="87"/>
      <c r="I54" s="87"/>
      <c r="J54" s="87"/>
      <c r="K54" s="87"/>
      <c r="L54" s="87"/>
      <c r="M54" s="87"/>
      <c r="N54" s="88"/>
      <c r="O54" s="23">
        <v>1</v>
      </c>
      <c r="P54" s="23"/>
      <c r="Q54" s="23"/>
    </row>
    <row r="55" spans="1:17" ht="12.75" hidden="1" customHeight="1" x14ac:dyDescent="0.2">
      <c r="A55" s="24" t="s">
        <v>252</v>
      </c>
      <c r="B55" s="358" t="s">
        <v>253</v>
      </c>
      <c r="C55" s="359"/>
      <c r="D55" s="359"/>
      <c r="E55" s="72" t="s">
        <v>251</v>
      </c>
      <c r="F55" s="87"/>
      <c r="G55" s="87"/>
      <c r="H55" s="87"/>
      <c r="I55" s="87"/>
      <c r="J55" s="87"/>
      <c r="K55" s="87"/>
      <c r="L55" s="87"/>
      <c r="M55" s="87"/>
      <c r="N55" s="88"/>
      <c r="O55" s="23">
        <v>1</v>
      </c>
      <c r="P55" s="23"/>
      <c r="Q55" s="23"/>
    </row>
    <row r="56" spans="1:17" ht="12.75" hidden="1" customHeight="1" x14ac:dyDescent="0.2">
      <c r="A56" s="341" t="s">
        <v>254</v>
      </c>
      <c r="B56" s="343" t="s">
        <v>255</v>
      </c>
      <c r="C56" s="344"/>
      <c r="D56" s="387"/>
      <c r="E56" s="363"/>
      <c r="F56" s="397"/>
      <c r="G56" s="397"/>
      <c r="H56" s="397"/>
      <c r="I56" s="397"/>
      <c r="J56" s="397"/>
      <c r="K56" s="397"/>
      <c r="L56" s="397"/>
      <c r="M56" s="397"/>
      <c r="N56" s="393"/>
      <c r="O56" s="23">
        <v>0</v>
      </c>
      <c r="P56" s="23" t="s">
        <v>226</v>
      </c>
      <c r="Q56" s="23"/>
    </row>
    <row r="57" spans="1:17" ht="12.75" hidden="1" customHeight="1" x14ac:dyDescent="0.2">
      <c r="A57" s="342"/>
      <c r="B57" s="366"/>
      <c r="C57" s="367"/>
      <c r="D57" s="388"/>
      <c r="E57" s="365"/>
      <c r="F57" s="398"/>
      <c r="G57" s="398"/>
      <c r="H57" s="398"/>
      <c r="I57" s="398"/>
      <c r="J57" s="398"/>
      <c r="K57" s="398"/>
      <c r="L57" s="398"/>
      <c r="M57" s="398"/>
      <c r="N57" s="394"/>
      <c r="O57" s="23">
        <v>0</v>
      </c>
      <c r="P57" s="23" t="s">
        <v>226</v>
      </c>
      <c r="Q57" s="23"/>
    </row>
    <row r="58" spans="1:17" ht="15" hidden="1" customHeight="1" thickBot="1" x14ac:dyDescent="0.25">
      <c r="A58" s="24" t="s">
        <v>256</v>
      </c>
      <c r="B58" s="372" t="s">
        <v>208</v>
      </c>
      <c r="C58" s="373"/>
      <c r="D58" s="374" t="s">
        <v>257</v>
      </c>
      <c r="E58" s="375"/>
      <c r="F58" s="375"/>
      <c r="G58" s="375"/>
      <c r="H58" s="375"/>
      <c r="I58" s="375"/>
      <c r="J58" s="375"/>
      <c r="K58" s="375"/>
      <c r="L58" s="375"/>
      <c r="M58" s="375"/>
      <c r="N58" s="376"/>
      <c r="O58" s="23">
        <v>0</v>
      </c>
      <c r="P58" s="23" t="s">
        <v>226</v>
      </c>
      <c r="Q58" s="23"/>
    </row>
    <row r="59" spans="1:17" ht="13.5" hidden="1" thickBot="1" x14ac:dyDescent="0.25">
      <c r="A59" s="24"/>
      <c r="B59" s="390"/>
      <c r="C59" s="391"/>
      <c r="D59" s="391"/>
      <c r="E59" s="391"/>
      <c r="F59" s="391"/>
      <c r="G59" s="391"/>
      <c r="H59" s="391"/>
      <c r="I59" s="391"/>
      <c r="J59" s="391"/>
      <c r="K59" s="391"/>
      <c r="L59" s="391"/>
      <c r="M59" s="391"/>
      <c r="N59" s="391"/>
      <c r="O59" s="23">
        <v>0</v>
      </c>
      <c r="P59" s="23" t="s">
        <v>226</v>
      </c>
      <c r="Q59" s="23"/>
    </row>
    <row r="60" spans="1:17" ht="13.5" hidden="1" thickBot="1" x14ac:dyDescent="0.25">
      <c r="A60" s="24" t="s">
        <v>258</v>
      </c>
      <c r="B60" s="356" t="s">
        <v>259</v>
      </c>
      <c r="C60" s="357"/>
      <c r="D60" s="357"/>
      <c r="E60" s="86"/>
      <c r="F60" s="70" t="str">
        <f t="shared" ref="F60:N60" si="2">IF(ISBLANK(F36),"",F36)</f>
        <v/>
      </c>
      <c r="G60" s="70" t="str">
        <f t="shared" si="2"/>
        <v/>
      </c>
      <c r="H60" s="70" t="str">
        <f t="shared" si="2"/>
        <v/>
      </c>
      <c r="I60" s="70" t="str">
        <f t="shared" si="2"/>
        <v/>
      </c>
      <c r="J60" s="70" t="str">
        <f t="shared" si="2"/>
        <v/>
      </c>
      <c r="K60" s="70" t="str">
        <f t="shared" si="2"/>
        <v/>
      </c>
      <c r="L60" s="70" t="str">
        <f t="shared" si="2"/>
        <v/>
      </c>
      <c r="M60" s="70" t="str">
        <f t="shared" si="2"/>
        <v/>
      </c>
      <c r="N60" s="71" t="str">
        <f t="shared" si="2"/>
        <v/>
      </c>
      <c r="O60" s="23">
        <v>1</v>
      </c>
      <c r="P60" s="23" t="s">
        <v>260</v>
      </c>
      <c r="Q60" s="23"/>
    </row>
    <row r="61" spans="1:17" ht="15" hidden="1" customHeight="1" x14ac:dyDescent="0.2">
      <c r="A61" s="24" t="s">
        <v>261</v>
      </c>
      <c r="B61" s="358" t="s">
        <v>173</v>
      </c>
      <c r="C61" s="359"/>
      <c r="D61" s="359"/>
      <c r="E61" s="395"/>
      <c r="F61" s="87"/>
      <c r="G61" s="87"/>
      <c r="H61" s="87"/>
      <c r="I61" s="87"/>
      <c r="J61" s="87"/>
      <c r="K61" s="87"/>
      <c r="L61" s="87"/>
      <c r="M61" s="87"/>
      <c r="N61" s="88"/>
      <c r="O61" s="23">
        <v>1</v>
      </c>
      <c r="P61" s="23"/>
      <c r="Q61" s="23"/>
    </row>
    <row r="62" spans="1:17" ht="12.75" hidden="1" customHeight="1" x14ac:dyDescent="0.2">
      <c r="A62" s="24" t="s">
        <v>262</v>
      </c>
      <c r="B62" s="358" t="s">
        <v>263</v>
      </c>
      <c r="C62" s="359"/>
      <c r="D62" s="359"/>
      <c r="E62" s="395"/>
      <c r="F62" s="95"/>
      <c r="G62" s="95"/>
      <c r="H62" s="95"/>
      <c r="I62" s="95"/>
      <c r="J62" s="95"/>
      <c r="K62" s="95"/>
      <c r="L62" s="95"/>
      <c r="M62" s="95"/>
      <c r="N62" s="96"/>
      <c r="O62" s="23">
        <v>1</v>
      </c>
      <c r="P62" s="23"/>
      <c r="Q62" s="23"/>
    </row>
    <row r="63" spans="1:17" ht="12.75" hidden="1" customHeight="1" x14ac:dyDescent="0.2">
      <c r="A63" s="24" t="s">
        <v>264</v>
      </c>
      <c r="B63" s="358" t="s">
        <v>265</v>
      </c>
      <c r="C63" s="359"/>
      <c r="D63" s="359"/>
      <c r="E63" s="395"/>
      <c r="F63" s="95"/>
      <c r="G63" s="95"/>
      <c r="H63" s="95"/>
      <c r="I63" s="95"/>
      <c r="J63" s="95"/>
      <c r="K63" s="95"/>
      <c r="L63" s="95"/>
      <c r="M63" s="95"/>
      <c r="N63" s="96"/>
      <c r="O63" s="23">
        <v>1</v>
      </c>
      <c r="P63" s="97"/>
      <c r="Q63" s="97"/>
    </row>
    <row r="64" spans="1:17" ht="12.75" hidden="1" customHeight="1" x14ac:dyDescent="0.2">
      <c r="A64" s="98" t="s">
        <v>266</v>
      </c>
      <c r="B64" s="50"/>
      <c r="C64" s="392" t="s">
        <v>244</v>
      </c>
      <c r="D64" s="355"/>
      <c r="E64" s="395"/>
      <c r="F64" s="99"/>
      <c r="G64" s="100"/>
      <c r="H64" s="100"/>
      <c r="I64" s="100"/>
      <c r="J64" s="100"/>
      <c r="K64" s="100"/>
      <c r="L64" s="100"/>
      <c r="M64" s="100"/>
      <c r="N64" s="101"/>
      <c r="O64" s="23">
        <v>2</v>
      </c>
      <c r="P64" s="23">
        <v>64</v>
      </c>
      <c r="Q64" s="23" t="s">
        <v>234</v>
      </c>
    </row>
    <row r="65" spans="1:17" ht="12.75" hidden="1" customHeight="1" x14ac:dyDescent="0.2">
      <c r="A65" s="98" t="s">
        <v>267</v>
      </c>
      <c r="B65" s="343" t="s">
        <v>268</v>
      </c>
      <c r="C65" s="344"/>
      <c r="D65" s="387"/>
      <c r="E65" s="396"/>
      <c r="F65" s="93"/>
      <c r="G65" s="93"/>
      <c r="H65" s="93"/>
      <c r="I65" s="93"/>
      <c r="J65" s="93"/>
      <c r="K65" s="93"/>
      <c r="L65" s="93"/>
      <c r="M65" s="93"/>
      <c r="N65" s="94"/>
      <c r="O65" s="23">
        <v>0</v>
      </c>
      <c r="P65" s="23" t="s">
        <v>226</v>
      </c>
      <c r="Q65" s="23"/>
    </row>
    <row r="66" spans="1:17" ht="15" hidden="1" customHeight="1" thickBot="1" x14ac:dyDescent="0.25">
      <c r="A66" s="24"/>
      <c r="B66" s="372" t="s">
        <v>208</v>
      </c>
      <c r="C66" s="373"/>
      <c r="D66" s="400" t="s">
        <v>269</v>
      </c>
      <c r="E66" s="400"/>
      <c r="F66" s="400"/>
      <c r="G66" s="400"/>
      <c r="H66" s="400"/>
      <c r="I66" s="400"/>
      <c r="J66" s="400"/>
      <c r="K66" s="400"/>
      <c r="L66" s="400"/>
      <c r="M66" s="400"/>
      <c r="N66" s="401"/>
      <c r="O66" s="23">
        <v>0</v>
      </c>
      <c r="P66" s="23"/>
      <c r="Q66" s="23"/>
    </row>
    <row r="67" spans="1:17" ht="11.25" hidden="1" customHeight="1" thickBot="1" x14ac:dyDescent="0.25">
      <c r="A67" s="24"/>
      <c r="B67" s="390"/>
      <c r="C67" s="391"/>
      <c r="D67" s="391"/>
      <c r="E67" s="391"/>
      <c r="F67" s="391"/>
      <c r="G67" s="391"/>
      <c r="H67" s="391"/>
      <c r="I67" s="391"/>
      <c r="J67" s="391"/>
      <c r="K67" s="391"/>
      <c r="L67" s="391"/>
      <c r="M67" s="391"/>
      <c r="N67" s="391"/>
      <c r="O67" s="23">
        <v>0</v>
      </c>
      <c r="P67" s="23"/>
      <c r="Q67" s="23"/>
    </row>
    <row r="68" spans="1:17" ht="13.5" hidden="1" thickBot="1" x14ac:dyDescent="0.25">
      <c r="A68" s="24"/>
      <c r="B68" s="356" t="s">
        <v>270</v>
      </c>
      <c r="C68" s="357"/>
      <c r="D68" s="357"/>
      <c r="E68" s="86"/>
      <c r="F68" s="70" t="str">
        <f t="shared" ref="F68:N68" si="3">IF(ISBLANK(F36),"",F36)</f>
        <v/>
      </c>
      <c r="G68" s="70" t="str">
        <f t="shared" si="3"/>
        <v/>
      </c>
      <c r="H68" s="70" t="str">
        <f t="shared" si="3"/>
        <v/>
      </c>
      <c r="I68" s="70" t="str">
        <f t="shared" si="3"/>
        <v/>
      </c>
      <c r="J68" s="70" t="str">
        <f t="shared" si="3"/>
        <v/>
      </c>
      <c r="K68" s="70" t="str">
        <f t="shared" si="3"/>
        <v/>
      </c>
      <c r="L68" s="70" t="str">
        <f t="shared" si="3"/>
        <v/>
      </c>
      <c r="M68" s="70" t="str">
        <f t="shared" si="3"/>
        <v/>
      </c>
      <c r="N68" s="71" t="str">
        <f t="shared" si="3"/>
        <v/>
      </c>
      <c r="O68" s="23">
        <v>1</v>
      </c>
      <c r="P68" s="23" t="s">
        <v>238</v>
      </c>
      <c r="Q68" s="23"/>
    </row>
    <row r="69" spans="1:17" ht="13.5" hidden="1" thickBot="1" x14ac:dyDescent="0.25">
      <c r="A69" s="24" t="s">
        <v>267</v>
      </c>
      <c r="B69" s="358" t="s">
        <v>271</v>
      </c>
      <c r="C69" s="359"/>
      <c r="D69" s="359"/>
      <c r="E69" s="51"/>
      <c r="F69" s="95"/>
      <c r="G69" s="95"/>
      <c r="H69" s="95"/>
      <c r="I69" s="95"/>
      <c r="J69" s="95"/>
      <c r="K69" s="95"/>
      <c r="L69" s="95"/>
      <c r="M69" s="95"/>
      <c r="N69" s="96"/>
      <c r="O69" s="23">
        <v>1</v>
      </c>
      <c r="P69" s="97"/>
      <c r="Q69" s="97"/>
    </row>
    <row r="70" spans="1:17" ht="12.75" hidden="1" customHeight="1" x14ac:dyDescent="0.2">
      <c r="A70" s="24" t="s">
        <v>272</v>
      </c>
      <c r="B70" s="358" t="s">
        <v>273</v>
      </c>
      <c r="C70" s="359"/>
      <c r="D70" s="359"/>
      <c r="E70" s="51"/>
      <c r="F70" s="38"/>
      <c r="G70" s="38"/>
      <c r="H70" s="38"/>
      <c r="I70" s="38"/>
      <c r="J70" s="38"/>
      <c r="K70" s="38"/>
      <c r="L70" s="38"/>
      <c r="M70" s="38"/>
      <c r="N70" s="58"/>
      <c r="O70" s="23">
        <v>1</v>
      </c>
      <c r="P70" s="97"/>
      <c r="Q70" s="97"/>
    </row>
    <row r="71" spans="1:17" ht="12.75" hidden="1" customHeight="1" x14ac:dyDescent="0.2">
      <c r="A71" s="24" t="s">
        <v>274</v>
      </c>
      <c r="B71" s="358" t="s">
        <v>275</v>
      </c>
      <c r="C71" s="359"/>
      <c r="D71" s="359"/>
      <c r="E71" s="51" t="s">
        <v>55</v>
      </c>
      <c r="F71" s="38"/>
      <c r="G71" s="38"/>
      <c r="H71" s="38"/>
      <c r="I71" s="38"/>
      <c r="J71" s="38"/>
      <c r="K71" s="38"/>
      <c r="L71" s="38"/>
      <c r="M71" s="38"/>
      <c r="N71" s="58"/>
      <c r="O71" s="23">
        <v>1</v>
      </c>
      <c r="P71" s="97"/>
      <c r="Q71" s="97"/>
    </row>
    <row r="72" spans="1:17" ht="12.75" hidden="1" customHeight="1" x14ac:dyDescent="0.2">
      <c r="A72" s="24" t="s">
        <v>276</v>
      </c>
      <c r="B72" s="358" t="s">
        <v>277</v>
      </c>
      <c r="C72" s="359"/>
      <c r="D72" s="359"/>
      <c r="E72" s="51" t="s">
        <v>55</v>
      </c>
      <c r="F72" s="38"/>
      <c r="G72" s="38"/>
      <c r="H72" s="38"/>
      <c r="I72" s="38"/>
      <c r="J72" s="38"/>
      <c r="K72" s="38"/>
      <c r="L72" s="38"/>
      <c r="M72" s="38"/>
      <c r="N72" s="58"/>
      <c r="O72" s="23">
        <v>1</v>
      </c>
      <c r="P72" s="97"/>
      <c r="Q72" s="97"/>
    </row>
    <row r="73" spans="1:17" ht="12.75" hidden="1" customHeight="1" x14ac:dyDescent="0.2">
      <c r="A73" s="24" t="s">
        <v>278</v>
      </c>
      <c r="B73" s="358" t="s">
        <v>279</v>
      </c>
      <c r="C73" s="359"/>
      <c r="D73" s="359"/>
      <c r="E73" s="360"/>
      <c r="F73" s="38"/>
      <c r="G73" s="38"/>
      <c r="H73" s="38"/>
      <c r="I73" s="38"/>
      <c r="J73" s="38"/>
      <c r="K73" s="38"/>
      <c r="L73" s="38"/>
      <c r="M73" s="38"/>
      <c r="N73" s="58"/>
      <c r="O73" s="23">
        <v>1</v>
      </c>
      <c r="P73" s="97"/>
      <c r="Q73" s="97"/>
    </row>
    <row r="74" spans="1:17" ht="25.5" hidden="1" customHeight="1" x14ac:dyDescent="0.2">
      <c r="A74" s="341" t="s">
        <v>280</v>
      </c>
      <c r="B74" s="358" t="s">
        <v>281</v>
      </c>
      <c r="C74" s="359"/>
      <c r="D74" s="359"/>
      <c r="E74" s="360"/>
      <c r="F74" s="406"/>
      <c r="G74" s="406"/>
      <c r="H74" s="406"/>
      <c r="I74" s="406"/>
      <c r="J74" s="406"/>
      <c r="K74" s="406"/>
      <c r="L74" s="406"/>
      <c r="M74" s="406"/>
      <c r="N74" s="410"/>
      <c r="O74" s="23">
        <v>1</v>
      </c>
      <c r="P74" s="97"/>
      <c r="Q74" s="97"/>
    </row>
    <row r="75" spans="1:17" ht="15" hidden="1" customHeight="1" x14ac:dyDescent="0.2">
      <c r="A75" s="342"/>
      <c r="B75" s="358"/>
      <c r="C75" s="359"/>
      <c r="D75" s="359"/>
      <c r="E75" s="360"/>
      <c r="F75" s="406"/>
      <c r="G75" s="406"/>
      <c r="H75" s="406"/>
      <c r="I75" s="406"/>
      <c r="J75" s="406"/>
      <c r="K75" s="406"/>
      <c r="L75" s="406"/>
      <c r="M75" s="406"/>
      <c r="N75" s="410"/>
      <c r="O75" s="23">
        <v>0</v>
      </c>
      <c r="P75" s="97" t="s">
        <v>226</v>
      </c>
      <c r="Q75" s="97"/>
    </row>
    <row r="76" spans="1:17" ht="12.75" hidden="1" customHeight="1" x14ac:dyDescent="0.2">
      <c r="A76" s="341" t="s">
        <v>282</v>
      </c>
      <c r="B76" s="358" t="s">
        <v>283</v>
      </c>
      <c r="C76" s="359"/>
      <c r="D76" s="359"/>
      <c r="E76" s="360"/>
      <c r="F76" s="404"/>
      <c r="G76" s="404"/>
      <c r="H76" s="404"/>
      <c r="I76" s="404"/>
      <c r="J76" s="404"/>
      <c r="K76" s="404"/>
      <c r="L76" s="404"/>
      <c r="M76" s="404"/>
      <c r="N76" s="407"/>
      <c r="O76" s="23">
        <v>0</v>
      </c>
      <c r="P76" s="97" t="s">
        <v>226</v>
      </c>
      <c r="Q76" s="97"/>
    </row>
    <row r="77" spans="1:17" ht="15.75" hidden="1" customHeight="1" thickBot="1" x14ac:dyDescent="0.25">
      <c r="A77" s="342"/>
      <c r="B77" s="402"/>
      <c r="C77" s="403"/>
      <c r="D77" s="403"/>
      <c r="E77" s="399"/>
      <c r="F77" s="405"/>
      <c r="G77" s="405"/>
      <c r="H77" s="405"/>
      <c r="I77" s="405"/>
      <c r="J77" s="405"/>
      <c r="K77" s="405"/>
      <c r="L77" s="405"/>
      <c r="M77" s="405"/>
      <c r="N77" s="408"/>
      <c r="O77" s="23">
        <v>0</v>
      </c>
      <c r="P77" s="97" t="s">
        <v>226</v>
      </c>
      <c r="Q77" s="97"/>
    </row>
    <row r="78" spans="1:17" ht="13.5" hidden="1" thickBot="1" x14ac:dyDescent="0.25">
      <c r="A78" s="24"/>
      <c r="B78" s="409"/>
      <c r="C78" s="353"/>
      <c r="D78" s="353"/>
      <c r="E78" s="353"/>
      <c r="F78" s="353"/>
      <c r="G78" s="353"/>
      <c r="H78" s="353"/>
      <c r="I78" s="353"/>
      <c r="J78" s="353"/>
      <c r="K78" s="353"/>
      <c r="L78" s="353"/>
      <c r="M78" s="353"/>
      <c r="N78" s="353"/>
      <c r="O78" s="97"/>
      <c r="P78" s="97"/>
      <c r="Q78" s="97"/>
    </row>
    <row r="79" spans="1:17" ht="12.75" hidden="1" customHeight="1" x14ac:dyDescent="0.2">
      <c r="A79" s="24"/>
      <c r="B79" s="356" t="s">
        <v>284</v>
      </c>
      <c r="C79" s="357"/>
      <c r="D79" s="357"/>
      <c r="E79" s="103"/>
      <c r="F79" s="70"/>
      <c r="G79" s="70"/>
      <c r="H79" s="70"/>
      <c r="I79" s="70"/>
      <c r="J79" s="70"/>
      <c r="K79" s="70"/>
      <c r="L79" s="70"/>
      <c r="M79" s="70"/>
      <c r="N79" s="71"/>
      <c r="O79" s="23">
        <f>O36-COUNTIF(F17:N17,"5: hydro")</f>
        <v>0</v>
      </c>
      <c r="P79" s="23" t="s">
        <v>212</v>
      </c>
      <c r="Q79" s="23"/>
    </row>
    <row r="80" spans="1:17" ht="13.5" hidden="1" thickBot="1" x14ac:dyDescent="0.25">
      <c r="A80" s="413" t="s">
        <v>285</v>
      </c>
      <c r="B80" s="358" t="s">
        <v>286</v>
      </c>
      <c r="C80" s="359"/>
      <c r="D80" s="359"/>
      <c r="E80" s="363"/>
      <c r="F80" s="411"/>
      <c r="G80" s="411"/>
      <c r="H80" s="411"/>
      <c r="I80" s="411"/>
      <c r="J80" s="411"/>
      <c r="K80" s="411"/>
      <c r="L80" s="411"/>
      <c r="M80" s="411"/>
      <c r="N80" s="412"/>
      <c r="O80" s="23">
        <v>1</v>
      </c>
      <c r="P80" s="23"/>
      <c r="Q80" s="23"/>
    </row>
    <row r="81" spans="1:17" ht="13.5" hidden="1" thickBot="1" x14ac:dyDescent="0.25">
      <c r="A81" s="414"/>
      <c r="B81" s="358"/>
      <c r="C81" s="359"/>
      <c r="D81" s="359"/>
      <c r="E81" s="364"/>
      <c r="F81" s="411"/>
      <c r="G81" s="411"/>
      <c r="H81" s="411"/>
      <c r="I81" s="411"/>
      <c r="J81" s="411"/>
      <c r="K81" s="411"/>
      <c r="L81" s="411"/>
      <c r="M81" s="411"/>
      <c r="N81" s="412"/>
      <c r="O81" s="23">
        <v>0</v>
      </c>
      <c r="P81" s="23" t="s">
        <v>226</v>
      </c>
      <c r="Q81" s="23"/>
    </row>
    <row r="82" spans="1:17" ht="13.5" hidden="1" thickBot="1" x14ac:dyDescent="0.25">
      <c r="A82" s="415"/>
      <c r="B82" s="358" t="s">
        <v>287</v>
      </c>
      <c r="C82" s="359"/>
      <c r="D82" s="359"/>
      <c r="E82" s="364"/>
      <c r="F82" s="104"/>
      <c r="G82" s="104"/>
      <c r="H82" s="104"/>
      <c r="I82" s="104"/>
      <c r="J82" s="104"/>
      <c r="K82" s="104"/>
      <c r="L82" s="104"/>
      <c r="M82" s="104"/>
      <c r="N82" s="105"/>
      <c r="O82" s="23">
        <v>0</v>
      </c>
      <c r="P82" s="23" t="s">
        <v>226</v>
      </c>
      <c r="Q82" s="23"/>
    </row>
    <row r="83" spans="1:17" ht="13.5" hidden="1" thickBot="1" x14ac:dyDescent="0.25">
      <c r="A83" s="416"/>
      <c r="B83" s="358"/>
      <c r="C83" s="359"/>
      <c r="D83" s="359"/>
      <c r="E83" s="365"/>
      <c r="F83" s="106"/>
      <c r="G83" s="106"/>
      <c r="H83" s="106"/>
      <c r="I83" s="106"/>
      <c r="J83" s="106"/>
      <c r="K83" s="106"/>
      <c r="L83" s="106"/>
      <c r="M83" s="106"/>
      <c r="N83" s="107"/>
      <c r="O83" s="23">
        <v>0</v>
      </c>
      <c r="P83" s="23" t="s">
        <v>226</v>
      </c>
      <c r="Q83" s="23"/>
    </row>
    <row r="84" spans="1:17" ht="13.5" hidden="1" thickBot="1" x14ac:dyDescent="0.25">
      <c r="A84" s="24" t="s">
        <v>288</v>
      </c>
      <c r="B84" s="382"/>
      <c r="C84" s="420" t="s">
        <v>289</v>
      </c>
      <c r="D84" s="421"/>
      <c r="E84" s="108" t="s">
        <v>131</v>
      </c>
      <c r="F84" s="109"/>
      <c r="G84" s="109"/>
      <c r="H84" s="109"/>
      <c r="I84" s="109"/>
      <c r="J84" s="109"/>
      <c r="K84" s="109"/>
      <c r="L84" s="109"/>
      <c r="M84" s="109"/>
      <c r="N84" s="110"/>
      <c r="O84" s="23">
        <v>2</v>
      </c>
      <c r="P84" s="23">
        <v>81</v>
      </c>
      <c r="Q84" s="23" t="s">
        <v>110</v>
      </c>
    </row>
    <row r="85" spans="1:17" ht="13.5" hidden="1" thickBot="1" x14ac:dyDescent="0.25">
      <c r="A85" s="24" t="s">
        <v>290</v>
      </c>
      <c r="B85" s="419"/>
      <c r="C85" s="422" t="s">
        <v>291</v>
      </c>
      <c r="D85" s="423"/>
      <c r="E85" s="111" t="s">
        <v>131</v>
      </c>
      <c r="F85" s="112"/>
      <c r="G85" s="112"/>
      <c r="H85" s="112"/>
      <c r="I85" s="112"/>
      <c r="J85" s="112"/>
      <c r="K85" s="112"/>
      <c r="L85" s="112"/>
      <c r="M85" s="112"/>
      <c r="N85" s="113"/>
      <c r="O85" s="23">
        <v>2</v>
      </c>
      <c r="P85" s="23">
        <v>81</v>
      </c>
      <c r="Q85" s="23" t="s">
        <v>110</v>
      </c>
    </row>
    <row r="86" spans="1:17" ht="13.5" hidden="1" thickBot="1" x14ac:dyDescent="0.25">
      <c r="A86" s="24"/>
      <c r="B86" s="409"/>
      <c r="C86" s="353"/>
      <c r="D86" s="353"/>
      <c r="E86" s="353"/>
      <c r="F86" s="353"/>
      <c r="G86" s="353"/>
      <c r="H86" s="353"/>
      <c r="I86" s="353"/>
      <c r="J86" s="353"/>
      <c r="K86" s="353"/>
      <c r="L86" s="353"/>
      <c r="M86" s="353"/>
      <c r="N86" s="353"/>
      <c r="O86" s="23"/>
      <c r="P86" s="23"/>
      <c r="Q86" s="23"/>
    </row>
    <row r="87" spans="1:17" ht="12.75" hidden="1" customHeight="1" x14ac:dyDescent="0.2">
      <c r="A87" s="24"/>
      <c r="B87" s="356" t="s">
        <v>292</v>
      </c>
      <c r="C87" s="357"/>
      <c r="D87" s="357"/>
      <c r="E87" s="103"/>
      <c r="F87" s="70"/>
      <c r="G87" s="70"/>
      <c r="H87" s="70"/>
      <c r="I87" s="70"/>
      <c r="J87" s="70"/>
      <c r="K87" s="70"/>
      <c r="L87" s="70"/>
      <c r="M87" s="70"/>
      <c r="N87" s="71"/>
      <c r="O87" s="23">
        <f>COUNTIF(F17:N17,"5: hydro")</f>
        <v>0</v>
      </c>
      <c r="P87" s="23" t="s">
        <v>212</v>
      </c>
      <c r="Q87" s="23"/>
    </row>
    <row r="88" spans="1:17" ht="12.75" hidden="1" customHeight="1" x14ac:dyDescent="0.2">
      <c r="A88" s="24" t="s">
        <v>293</v>
      </c>
      <c r="B88" s="358" t="s">
        <v>294</v>
      </c>
      <c r="C88" s="359"/>
      <c r="D88" s="359"/>
      <c r="E88" s="51" t="s">
        <v>131</v>
      </c>
      <c r="F88" s="87"/>
      <c r="G88" s="87"/>
      <c r="H88" s="87"/>
      <c r="I88" s="87"/>
      <c r="J88" s="87"/>
      <c r="K88" s="87"/>
      <c r="L88" s="87"/>
      <c r="M88" s="87"/>
      <c r="N88" s="88"/>
      <c r="O88" s="23">
        <v>1</v>
      </c>
      <c r="P88" s="23"/>
      <c r="Q88" s="23"/>
    </row>
    <row r="89" spans="1:17" ht="12.75" hidden="1" customHeight="1" x14ac:dyDescent="0.2">
      <c r="A89" s="24" t="s">
        <v>295</v>
      </c>
      <c r="B89" s="358" t="s">
        <v>296</v>
      </c>
      <c r="C89" s="359"/>
      <c r="D89" s="359"/>
      <c r="E89" s="51" t="s">
        <v>297</v>
      </c>
      <c r="F89" s="87"/>
      <c r="G89" s="87"/>
      <c r="H89" s="87"/>
      <c r="I89" s="87"/>
      <c r="J89" s="87"/>
      <c r="K89" s="87"/>
      <c r="L89" s="87"/>
      <c r="M89" s="87"/>
      <c r="N89" s="88"/>
      <c r="O89" s="23">
        <v>1</v>
      </c>
      <c r="P89" s="23"/>
      <c r="Q89" s="23"/>
    </row>
    <row r="90" spans="1:17" ht="14.25" hidden="1" customHeight="1" x14ac:dyDescent="0.2">
      <c r="A90" s="24" t="s">
        <v>298</v>
      </c>
      <c r="B90" s="358" t="s">
        <v>299</v>
      </c>
      <c r="C90" s="359"/>
      <c r="D90" s="359"/>
      <c r="E90" s="51" t="s">
        <v>756</v>
      </c>
      <c r="F90" s="87"/>
      <c r="G90" s="87"/>
      <c r="H90" s="87"/>
      <c r="I90" s="87"/>
      <c r="J90" s="87"/>
      <c r="K90" s="87"/>
      <c r="L90" s="87"/>
      <c r="M90" s="87"/>
      <c r="N90" s="88"/>
      <c r="O90" s="23">
        <v>1</v>
      </c>
      <c r="P90" s="23"/>
      <c r="Q90" s="23"/>
    </row>
    <row r="91" spans="1:17" ht="12.75" hidden="1" customHeight="1" x14ac:dyDescent="0.2">
      <c r="A91" s="413" t="s">
        <v>300</v>
      </c>
      <c r="B91" s="343" t="s">
        <v>301</v>
      </c>
      <c r="C91" s="344"/>
      <c r="D91" s="344"/>
      <c r="E91" s="363" t="s">
        <v>297</v>
      </c>
      <c r="F91" s="417"/>
      <c r="G91" s="417"/>
      <c r="H91" s="417"/>
      <c r="I91" s="417"/>
      <c r="J91" s="417"/>
      <c r="K91" s="417"/>
      <c r="L91" s="417"/>
      <c r="M91" s="417"/>
      <c r="N91" s="424"/>
      <c r="O91" s="23">
        <v>1</v>
      </c>
      <c r="P91" s="23"/>
      <c r="Q91" s="23"/>
    </row>
    <row r="92" spans="1:17" ht="13.5" hidden="1" thickBot="1" x14ac:dyDescent="0.25">
      <c r="A92" s="414"/>
      <c r="B92" s="366"/>
      <c r="C92" s="367"/>
      <c r="D92" s="367"/>
      <c r="E92" s="365"/>
      <c r="F92" s="418"/>
      <c r="G92" s="418"/>
      <c r="H92" s="418"/>
      <c r="I92" s="418"/>
      <c r="J92" s="418"/>
      <c r="K92" s="418"/>
      <c r="L92" s="418"/>
      <c r="M92" s="418"/>
      <c r="N92" s="425"/>
      <c r="O92" s="23">
        <v>1</v>
      </c>
      <c r="P92" s="23"/>
      <c r="Q92" s="23"/>
    </row>
    <row r="93" spans="1:17" ht="13.5" hidden="1" thickBot="1" x14ac:dyDescent="0.25">
      <c r="A93" s="24" t="s">
        <v>302</v>
      </c>
      <c r="B93" s="358" t="s">
        <v>303</v>
      </c>
      <c r="C93" s="359"/>
      <c r="D93" s="359"/>
      <c r="E93" s="51"/>
      <c r="F93" s="114"/>
      <c r="G93" s="114"/>
      <c r="H93" s="114"/>
      <c r="I93" s="114"/>
      <c r="J93" s="114"/>
      <c r="K93" s="114"/>
      <c r="L93" s="114"/>
      <c r="M93" s="114"/>
      <c r="N93" s="115"/>
      <c r="O93" s="23">
        <v>1</v>
      </c>
      <c r="P93" s="23"/>
      <c r="Q93" s="23"/>
    </row>
    <row r="94" spans="1:17" ht="14.25" hidden="1" customHeight="1" x14ac:dyDescent="0.2">
      <c r="A94" s="24" t="s">
        <v>304</v>
      </c>
      <c r="B94" s="358" t="s">
        <v>305</v>
      </c>
      <c r="C94" s="359"/>
      <c r="D94" s="359"/>
      <c r="E94" s="51" t="s">
        <v>757</v>
      </c>
      <c r="F94" s="87"/>
      <c r="G94" s="87"/>
      <c r="H94" s="87"/>
      <c r="I94" s="87"/>
      <c r="J94" s="87"/>
      <c r="K94" s="87"/>
      <c r="L94" s="87"/>
      <c r="M94" s="87"/>
      <c r="N94" s="88"/>
      <c r="O94" s="23">
        <v>1</v>
      </c>
      <c r="P94" s="23"/>
      <c r="Q94" s="23"/>
    </row>
    <row r="95" spans="1:17" ht="26.25" hidden="1" thickBot="1" x14ac:dyDescent="0.25">
      <c r="A95" s="24" t="s">
        <v>306</v>
      </c>
      <c r="B95" s="358" t="s">
        <v>307</v>
      </c>
      <c r="C95" s="359"/>
      <c r="D95" s="359"/>
      <c r="E95" s="51" t="s">
        <v>308</v>
      </c>
      <c r="F95" s="87"/>
      <c r="G95" s="87"/>
      <c r="H95" s="87"/>
      <c r="I95" s="87"/>
      <c r="J95" s="87"/>
      <c r="K95" s="87"/>
      <c r="L95" s="87"/>
      <c r="M95" s="87"/>
      <c r="N95" s="88"/>
      <c r="O95" s="23">
        <v>1</v>
      </c>
      <c r="P95" s="23"/>
      <c r="Q95" s="23"/>
    </row>
    <row r="96" spans="1:17" ht="26.25" hidden="1" customHeight="1" thickBot="1" x14ac:dyDescent="0.25">
      <c r="A96" s="24" t="s">
        <v>309</v>
      </c>
      <c r="B96" s="402" t="s">
        <v>310</v>
      </c>
      <c r="C96" s="403"/>
      <c r="D96" s="403"/>
      <c r="E96" s="102" t="s">
        <v>311</v>
      </c>
      <c r="F96" s="116"/>
      <c r="G96" s="116"/>
      <c r="H96" s="116"/>
      <c r="I96" s="116"/>
      <c r="J96" s="116"/>
      <c r="K96" s="116"/>
      <c r="L96" s="116"/>
      <c r="M96" s="116"/>
      <c r="N96" s="117"/>
      <c r="O96" s="23">
        <v>1</v>
      </c>
      <c r="P96" s="23"/>
      <c r="Q96" s="23"/>
    </row>
    <row r="97" spans="1:17" ht="13.5" hidden="1" thickBot="1" x14ac:dyDescent="0.25">
      <c r="A97" s="24"/>
      <c r="B97" s="409"/>
      <c r="C97" s="353"/>
      <c r="D97" s="353"/>
      <c r="E97" s="353"/>
      <c r="F97" s="353"/>
      <c r="G97" s="353"/>
      <c r="H97" s="353"/>
      <c r="I97" s="353"/>
      <c r="J97" s="353"/>
      <c r="K97" s="353"/>
      <c r="L97" s="353"/>
      <c r="M97" s="353"/>
      <c r="N97" s="353"/>
      <c r="O97" s="23"/>
      <c r="P97" s="23"/>
      <c r="Q97" s="23"/>
    </row>
    <row r="98" spans="1:17" ht="13.5" hidden="1" thickBot="1" x14ac:dyDescent="0.25">
      <c r="A98" s="24"/>
      <c r="B98" s="356" t="s">
        <v>312</v>
      </c>
      <c r="C98" s="357"/>
      <c r="D98" s="357"/>
      <c r="E98" s="86"/>
      <c r="F98" s="70" t="str">
        <f t="shared" ref="F98:N98" si="4">IF(ISBLANK(F36),"",F36)</f>
        <v/>
      </c>
      <c r="G98" s="70" t="str">
        <f t="shared" si="4"/>
        <v/>
      </c>
      <c r="H98" s="70" t="str">
        <f t="shared" si="4"/>
        <v/>
      </c>
      <c r="I98" s="70" t="str">
        <f t="shared" si="4"/>
        <v/>
      </c>
      <c r="J98" s="70" t="str">
        <f t="shared" si="4"/>
        <v/>
      </c>
      <c r="K98" s="70" t="str">
        <f t="shared" si="4"/>
        <v/>
      </c>
      <c r="L98" s="70" t="str">
        <f t="shared" si="4"/>
        <v/>
      </c>
      <c r="M98" s="70" t="str">
        <f t="shared" si="4"/>
        <v/>
      </c>
      <c r="N98" s="71" t="str">
        <f t="shared" si="4"/>
        <v/>
      </c>
      <c r="O98" s="23">
        <f>O36</f>
        <v>0</v>
      </c>
      <c r="P98" s="23" t="s">
        <v>212</v>
      </c>
      <c r="Q98" s="23"/>
    </row>
    <row r="99" spans="1:17" ht="13.5" hidden="1" thickBot="1" x14ac:dyDescent="0.25">
      <c r="A99" s="24" t="s">
        <v>313</v>
      </c>
      <c r="B99" s="358" t="s">
        <v>314</v>
      </c>
      <c r="C99" s="359"/>
      <c r="D99" s="359"/>
      <c r="E99" s="72" t="s">
        <v>315</v>
      </c>
      <c r="F99" s="87"/>
      <c r="G99" s="87"/>
      <c r="H99" s="87"/>
      <c r="I99" s="87"/>
      <c r="J99" s="87"/>
      <c r="K99" s="87"/>
      <c r="L99" s="87"/>
      <c r="M99" s="87"/>
      <c r="N99" s="88"/>
      <c r="O99" s="23">
        <v>1</v>
      </c>
      <c r="P99" s="23"/>
      <c r="Q99" s="23"/>
    </row>
    <row r="100" spans="1:17" ht="13.5" hidden="1" thickBot="1" x14ac:dyDescent="0.25">
      <c r="A100" s="24" t="s">
        <v>316</v>
      </c>
      <c r="B100" s="358" t="s">
        <v>317</v>
      </c>
      <c r="C100" s="359"/>
      <c r="D100" s="359"/>
      <c r="E100" s="72" t="s">
        <v>315</v>
      </c>
      <c r="F100" s="87"/>
      <c r="G100" s="87"/>
      <c r="H100" s="87"/>
      <c r="I100" s="87"/>
      <c r="J100" s="87"/>
      <c r="K100" s="87"/>
      <c r="L100" s="87"/>
      <c r="M100" s="87"/>
      <c r="N100" s="88"/>
      <c r="O100" s="23">
        <v>1</v>
      </c>
      <c r="P100" s="23"/>
      <c r="Q100" s="23"/>
    </row>
    <row r="101" spans="1:17" ht="13.5" hidden="1" thickBot="1" x14ac:dyDescent="0.25">
      <c r="A101" s="24" t="s">
        <v>318</v>
      </c>
      <c r="B101" s="358" t="s">
        <v>319</v>
      </c>
      <c r="C101" s="359"/>
      <c r="D101" s="359"/>
      <c r="E101" s="72" t="s">
        <v>315</v>
      </c>
      <c r="F101" s="87"/>
      <c r="G101" s="87"/>
      <c r="H101" s="87"/>
      <c r="I101" s="87"/>
      <c r="J101" s="87"/>
      <c r="K101" s="87"/>
      <c r="L101" s="87"/>
      <c r="M101" s="87"/>
      <c r="N101" s="88"/>
      <c r="O101" s="23">
        <v>1</v>
      </c>
      <c r="P101" s="23"/>
      <c r="Q101" s="23"/>
    </row>
    <row r="102" spans="1:17" ht="13.5" hidden="1" thickBot="1" x14ac:dyDescent="0.25">
      <c r="A102" s="24" t="s">
        <v>320</v>
      </c>
      <c r="B102" s="358" t="s">
        <v>321</v>
      </c>
      <c r="C102" s="359"/>
      <c r="D102" s="359"/>
      <c r="E102" s="72" t="s">
        <v>315</v>
      </c>
      <c r="F102" s="87"/>
      <c r="G102" s="87"/>
      <c r="H102" s="87"/>
      <c r="I102" s="87"/>
      <c r="J102" s="87"/>
      <c r="K102" s="87"/>
      <c r="L102" s="87"/>
      <c r="M102" s="87"/>
      <c r="N102" s="88"/>
      <c r="O102" s="23">
        <v>1</v>
      </c>
      <c r="P102" s="23"/>
      <c r="Q102" s="23"/>
    </row>
    <row r="103" spans="1:17" ht="13.5" hidden="1" thickBot="1" x14ac:dyDescent="0.25">
      <c r="A103" s="24" t="s">
        <v>322</v>
      </c>
      <c r="B103" s="358" t="s">
        <v>323</v>
      </c>
      <c r="C103" s="359"/>
      <c r="D103" s="359"/>
      <c r="E103" s="51"/>
      <c r="F103" s="95"/>
      <c r="G103" s="95"/>
      <c r="H103" s="95"/>
      <c r="I103" s="95"/>
      <c r="J103" s="95"/>
      <c r="K103" s="95"/>
      <c r="L103" s="95"/>
      <c r="M103" s="95"/>
      <c r="N103" s="96"/>
      <c r="O103" s="23">
        <v>1</v>
      </c>
      <c r="P103" s="23"/>
      <c r="Q103" s="23"/>
    </row>
    <row r="104" spans="1:17" ht="12.75" hidden="1" customHeight="1" x14ac:dyDescent="0.2">
      <c r="A104" s="24" t="s">
        <v>324</v>
      </c>
      <c r="B104" s="118"/>
      <c r="C104" s="387" t="s">
        <v>325</v>
      </c>
      <c r="D104" s="51" t="s">
        <v>326</v>
      </c>
      <c r="E104" s="72" t="s">
        <v>327</v>
      </c>
      <c r="F104" s="87"/>
      <c r="G104" s="87"/>
      <c r="H104" s="87"/>
      <c r="I104" s="87"/>
      <c r="J104" s="87"/>
      <c r="K104" s="87"/>
      <c r="L104" s="87"/>
      <c r="M104" s="87"/>
      <c r="N104" s="88"/>
      <c r="O104" s="23">
        <v>2</v>
      </c>
      <c r="P104" s="23">
        <v>104</v>
      </c>
      <c r="Q104" s="23" t="s">
        <v>328</v>
      </c>
    </row>
    <row r="105" spans="1:17" ht="13.5" hidden="1" thickBot="1" x14ac:dyDescent="0.25">
      <c r="A105" s="24" t="s">
        <v>329</v>
      </c>
      <c r="B105" s="119"/>
      <c r="C105" s="388"/>
      <c r="D105" s="51" t="s">
        <v>330</v>
      </c>
      <c r="E105" s="72" t="s">
        <v>327</v>
      </c>
      <c r="G105" s="120"/>
      <c r="H105" s="120"/>
      <c r="I105" s="120"/>
      <c r="J105" s="120"/>
      <c r="K105" s="120"/>
      <c r="L105" s="120"/>
      <c r="M105" s="120"/>
      <c r="N105" s="121"/>
      <c r="O105" s="23">
        <v>2</v>
      </c>
      <c r="P105" s="23">
        <v>104</v>
      </c>
      <c r="Q105" s="23" t="s">
        <v>328</v>
      </c>
    </row>
    <row r="106" spans="1:17" ht="13.5" hidden="1" customHeight="1" thickBot="1" x14ac:dyDescent="0.25">
      <c r="A106" s="24" t="s">
        <v>331</v>
      </c>
      <c r="B106" s="426" t="s">
        <v>332</v>
      </c>
      <c r="C106" s="427"/>
      <c r="D106" s="427"/>
      <c r="E106" s="427"/>
      <c r="F106" s="427"/>
      <c r="G106" s="427"/>
      <c r="H106" s="427"/>
      <c r="I106" s="427"/>
      <c r="J106" s="427"/>
      <c r="K106" s="427"/>
      <c r="L106" s="427"/>
      <c r="M106" s="427"/>
      <c r="N106" s="428"/>
      <c r="O106" s="23"/>
      <c r="P106" s="23"/>
      <c r="Q106" s="23"/>
    </row>
    <row r="107" spans="1:17" ht="13.5" hidden="1" thickBot="1" x14ac:dyDescent="0.25">
      <c r="A107" s="122"/>
      <c r="B107" s="353"/>
      <c r="C107" s="353"/>
      <c r="D107" s="353"/>
      <c r="E107" s="353"/>
      <c r="F107" s="353"/>
      <c r="G107" s="353"/>
      <c r="H107" s="353"/>
      <c r="I107" s="353"/>
      <c r="J107" s="353"/>
      <c r="K107" s="353"/>
      <c r="L107" s="353"/>
      <c r="M107" s="353"/>
      <c r="N107" s="353"/>
      <c r="O107" s="23"/>
      <c r="P107" s="23"/>
      <c r="Q107" s="23"/>
    </row>
    <row r="108" spans="1:17" ht="16.5" hidden="1" thickBot="1" x14ac:dyDescent="0.3">
      <c r="A108" s="122"/>
      <c r="B108" s="335" t="s">
        <v>333</v>
      </c>
      <c r="C108" s="335"/>
      <c r="D108" s="335"/>
      <c r="E108" s="335"/>
      <c r="F108" s="335"/>
      <c r="G108" s="335"/>
      <c r="H108" s="335"/>
      <c r="I108" s="335"/>
      <c r="J108" s="335"/>
      <c r="K108" s="335"/>
      <c r="L108" s="335"/>
      <c r="M108" s="335"/>
      <c r="N108" s="336"/>
      <c r="O108" s="23"/>
      <c r="P108" s="23"/>
      <c r="Q108" s="23"/>
    </row>
    <row r="109" spans="1:17" ht="12.75" hidden="1" customHeight="1" x14ac:dyDescent="0.2">
      <c r="A109" s="24"/>
      <c r="B109" s="356" t="s">
        <v>334</v>
      </c>
      <c r="C109" s="357"/>
      <c r="D109" s="357"/>
      <c r="E109" s="103"/>
      <c r="F109" s="70"/>
      <c r="G109" s="70"/>
      <c r="H109" s="70"/>
      <c r="I109" s="70"/>
      <c r="J109" s="70"/>
      <c r="K109" s="70"/>
      <c r="L109" s="70"/>
      <c r="M109" s="70"/>
      <c r="N109" s="71"/>
      <c r="O109" s="23">
        <f>COUNTIF(vbaGenType,"Induction")+COUNTIF(vbaGenType,"Doubly Fed Asynchronous")</f>
        <v>0</v>
      </c>
      <c r="P109" s="23" t="s">
        <v>212</v>
      </c>
      <c r="Q109" s="23"/>
    </row>
    <row r="110" spans="1:17" ht="15" hidden="1" customHeight="1" x14ac:dyDescent="0.2">
      <c r="A110" s="24" t="s">
        <v>335</v>
      </c>
      <c r="B110" s="358" t="s">
        <v>219</v>
      </c>
      <c r="C110" s="359"/>
      <c r="D110" s="359"/>
      <c r="E110" s="123"/>
      <c r="F110" s="87"/>
      <c r="G110" s="87"/>
      <c r="H110" s="87"/>
      <c r="I110" s="87"/>
      <c r="J110" s="87"/>
      <c r="K110" s="87"/>
      <c r="L110" s="87"/>
      <c r="M110" s="87"/>
      <c r="N110" s="88"/>
      <c r="O110" s="23">
        <v>1</v>
      </c>
      <c r="P110" s="23"/>
      <c r="Q110" s="23"/>
    </row>
    <row r="111" spans="1:17" ht="15" hidden="1" customHeight="1" x14ac:dyDescent="0.2">
      <c r="A111" s="24" t="s">
        <v>336</v>
      </c>
      <c r="B111" s="358" t="s">
        <v>337</v>
      </c>
      <c r="C111" s="359"/>
      <c r="D111" s="359"/>
      <c r="E111" s="123"/>
      <c r="F111" s="95"/>
      <c r="G111" s="95"/>
      <c r="H111" s="95"/>
      <c r="I111" s="95"/>
      <c r="J111" s="95"/>
      <c r="K111" s="95"/>
      <c r="L111" s="95"/>
      <c r="M111" s="95"/>
      <c r="N111" s="96"/>
      <c r="O111" s="23">
        <v>1</v>
      </c>
      <c r="P111" s="23"/>
      <c r="Q111" s="23"/>
    </row>
    <row r="112" spans="1:17" ht="15" hidden="1" customHeight="1" thickBot="1" x14ac:dyDescent="0.25">
      <c r="A112" s="24"/>
      <c r="B112" s="429" t="s">
        <v>338</v>
      </c>
      <c r="C112" s="430"/>
      <c r="D112" s="430"/>
      <c r="E112" s="430"/>
      <c r="F112" s="430"/>
      <c r="G112" s="430"/>
      <c r="H112" s="430"/>
      <c r="I112" s="430"/>
      <c r="J112" s="430"/>
      <c r="K112" s="430"/>
      <c r="L112" s="430"/>
      <c r="M112" s="430"/>
      <c r="N112" s="431"/>
      <c r="O112" s="23">
        <v>0</v>
      </c>
      <c r="P112" s="23" t="s">
        <v>226</v>
      </c>
      <c r="Q112" s="23"/>
    </row>
    <row r="113" spans="1:17" ht="13.5" hidden="1" customHeight="1" thickBot="1" x14ac:dyDescent="0.25">
      <c r="A113" s="24"/>
      <c r="B113" s="432" t="s">
        <v>758</v>
      </c>
      <c r="C113" s="433"/>
      <c r="D113" s="433"/>
      <c r="E113" s="433"/>
      <c r="F113" s="433"/>
      <c r="G113" s="433"/>
      <c r="H113" s="433"/>
      <c r="I113" s="433"/>
      <c r="J113" s="433"/>
      <c r="K113" s="433"/>
      <c r="L113" s="433"/>
      <c r="M113" s="433"/>
      <c r="N113" s="434"/>
      <c r="O113" s="23">
        <v>0</v>
      </c>
      <c r="P113" s="23" t="s">
        <v>226</v>
      </c>
      <c r="Q113" s="23"/>
    </row>
    <row r="114" spans="1:17" ht="15" hidden="1" customHeight="1" x14ac:dyDescent="0.2">
      <c r="A114" s="24" t="s">
        <v>339</v>
      </c>
      <c r="B114" s="358" t="s">
        <v>759</v>
      </c>
      <c r="C114" s="359"/>
      <c r="D114" s="359"/>
      <c r="E114" s="123"/>
      <c r="F114" s="114"/>
      <c r="G114" s="114"/>
      <c r="H114" s="114"/>
      <c r="I114" s="114"/>
      <c r="J114" s="114"/>
      <c r="K114" s="114"/>
      <c r="L114" s="114"/>
      <c r="M114" s="114"/>
      <c r="N114" s="115"/>
      <c r="O114" s="23">
        <v>1</v>
      </c>
      <c r="P114" s="23"/>
      <c r="Q114" s="23"/>
    </row>
    <row r="115" spans="1:17" ht="15" hidden="1" customHeight="1" x14ac:dyDescent="0.2">
      <c r="A115" s="24" t="s">
        <v>340</v>
      </c>
      <c r="B115" s="358" t="s">
        <v>341</v>
      </c>
      <c r="C115" s="359"/>
      <c r="D115" s="359"/>
      <c r="E115" s="51" t="s">
        <v>297</v>
      </c>
      <c r="F115" s="87"/>
      <c r="G115" s="87"/>
      <c r="H115" s="87"/>
      <c r="I115" s="87"/>
      <c r="J115" s="87"/>
      <c r="K115" s="87"/>
      <c r="L115" s="87"/>
      <c r="M115" s="87"/>
      <c r="N115" s="88"/>
      <c r="O115" s="23">
        <v>1</v>
      </c>
      <c r="P115" s="23"/>
      <c r="Q115" s="23"/>
    </row>
    <row r="116" spans="1:17" ht="15" hidden="1" customHeight="1" x14ac:dyDescent="0.2">
      <c r="A116" s="24" t="s">
        <v>342</v>
      </c>
      <c r="B116" s="358" t="s">
        <v>130</v>
      </c>
      <c r="C116" s="359"/>
      <c r="D116" s="359"/>
      <c r="E116" s="51" t="s">
        <v>343</v>
      </c>
      <c r="F116" s="87"/>
      <c r="G116" s="87"/>
      <c r="H116" s="87"/>
      <c r="I116" s="87"/>
      <c r="J116" s="87"/>
      <c r="K116" s="87"/>
      <c r="L116" s="87"/>
      <c r="M116" s="87"/>
      <c r="N116" s="88"/>
      <c r="O116" s="23">
        <v>1</v>
      </c>
      <c r="P116" s="23"/>
      <c r="Q116" s="23"/>
    </row>
    <row r="117" spans="1:17" ht="15" hidden="1" customHeight="1" x14ac:dyDescent="0.2">
      <c r="A117" s="24" t="s">
        <v>344</v>
      </c>
      <c r="B117" s="358" t="s">
        <v>345</v>
      </c>
      <c r="C117" s="359"/>
      <c r="D117" s="359"/>
      <c r="E117" s="51" t="s">
        <v>346</v>
      </c>
      <c r="F117" s="87"/>
      <c r="G117" s="87"/>
      <c r="H117" s="87"/>
      <c r="I117" s="87"/>
      <c r="J117" s="87"/>
      <c r="K117" s="87"/>
      <c r="L117" s="87"/>
      <c r="M117" s="87"/>
      <c r="N117" s="88"/>
      <c r="O117" s="23">
        <v>1</v>
      </c>
      <c r="P117" s="23"/>
      <c r="Q117" s="23"/>
    </row>
    <row r="118" spans="1:17" ht="15" hidden="1" customHeight="1" x14ac:dyDescent="0.2">
      <c r="A118" s="24" t="s">
        <v>347</v>
      </c>
      <c r="B118" s="358" t="s">
        <v>348</v>
      </c>
      <c r="C118" s="359"/>
      <c r="D118" s="359"/>
      <c r="E118" s="51" t="s">
        <v>55</v>
      </c>
      <c r="F118" s="87"/>
      <c r="G118" s="87"/>
      <c r="H118" s="87"/>
      <c r="I118" s="87"/>
      <c r="J118" s="87"/>
      <c r="K118" s="87"/>
      <c r="L118" s="87"/>
      <c r="M118" s="87"/>
      <c r="N118" s="88"/>
      <c r="O118" s="23">
        <v>1</v>
      </c>
      <c r="P118" s="23"/>
      <c r="Q118" s="23"/>
    </row>
    <row r="119" spans="1:17" ht="15" hidden="1" customHeight="1" x14ac:dyDescent="0.2">
      <c r="A119" s="24" t="s">
        <v>349</v>
      </c>
      <c r="B119" s="358" t="s">
        <v>350</v>
      </c>
      <c r="C119" s="359"/>
      <c r="D119" s="359"/>
      <c r="E119" s="51" t="s">
        <v>351</v>
      </c>
      <c r="F119" s="87"/>
      <c r="G119" s="87"/>
      <c r="H119" s="87"/>
      <c r="I119" s="87"/>
      <c r="J119" s="87"/>
      <c r="K119" s="87"/>
      <c r="L119" s="87"/>
      <c r="M119" s="87"/>
      <c r="N119" s="88"/>
      <c r="O119" s="23">
        <v>1</v>
      </c>
      <c r="P119" s="23"/>
      <c r="Q119" s="23"/>
    </row>
    <row r="120" spans="1:17" ht="15" hidden="1" customHeight="1" x14ac:dyDescent="0.2">
      <c r="A120" s="24" t="s">
        <v>352</v>
      </c>
      <c r="B120" s="358" t="s">
        <v>760</v>
      </c>
      <c r="C120" s="359"/>
      <c r="D120" s="359"/>
      <c r="E120" s="51" t="s">
        <v>353</v>
      </c>
      <c r="F120" s="87"/>
      <c r="G120" s="87"/>
      <c r="H120" s="87"/>
      <c r="I120" s="87"/>
      <c r="J120" s="87"/>
      <c r="K120" s="87"/>
      <c r="L120" s="87"/>
      <c r="M120" s="87"/>
      <c r="N120" s="88"/>
      <c r="O120" s="23">
        <v>1</v>
      </c>
      <c r="P120" s="23"/>
      <c r="Q120" s="23"/>
    </row>
    <row r="121" spans="1:17" ht="15" hidden="1" customHeight="1" x14ac:dyDescent="0.2">
      <c r="A121" s="24" t="s">
        <v>354</v>
      </c>
      <c r="B121" s="358" t="s">
        <v>355</v>
      </c>
      <c r="C121" s="359"/>
      <c r="D121" s="359"/>
      <c r="E121" s="51" t="s">
        <v>351</v>
      </c>
      <c r="F121" s="87"/>
      <c r="G121" s="87"/>
      <c r="H121" s="87"/>
      <c r="I121" s="87"/>
      <c r="J121" s="87"/>
      <c r="K121" s="87"/>
      <c r="L121" s="87"/>
      <c r="M121" s="87"/>
      <c r="N121" s="88"/>
      <c r="O121" s="23">
        <v>1</v>
      </c>
      <c r="P121" s="23"/>
      <c r="Q121" s="23"/>
    </row>
    <row r="122" spans="1:17" ht="15" hidden="1" customHeight="1" x14ac:dyDescent="0.2">
      <c r="A122" s="24" t="s">
        <v>356</v>
      </c>
      <c r="B122" s="358" t="s">
        <v>357</v>
      </c>
      <c r="C122" s="359"/>
      <c r="D122" s="359"/>
      <c r="E122" s="51" t="s">
        <v>351</v>
      </c>
      <c r="F122" s="87"/>
      <c r="G122" s="87"/>
      <c r="H122" s="87"/>
      <c r="I122" s="87"/>
      <c r="J122" s="87"/>
      <c r="K122" s="87"/>
      <c r="L122" s="87"/>
      <c r="M122" s="87"/>
      <c r="N122" s="88"/>
      <c r="O122" s="23">
        <v>1</v>
      </c>
      <c r="P122" s="23"/>
      <c r="Q122" s="23"/>
    </row>
    <row r="123" spans="1:17" ht="15" hidden="1" customHeight="1" x14ac:dyDescent="0.2">
      <c r="A123" s="24" t="s">
        <v>358</v>
      </c>
      <c r="B123" s="358" t="s">
        <v>359</v>
      </c>
      <c r="C123" s="359"/>
      <c r="D123" s="359"/>
      <c r="E123" s="51" t="s">
        <v>351</v>
      </c>
      <c r="F123" s="87"/>
      <c r="G123" s="87"/>
      <c r="H123" s="87"/>
      <c r="I123" s="87"/>
      <c r="J123" s="87"/>
      <c r="K123" s="87"/>
      <c r="L123" s="87"/>
      <c r="M123" s="87"/>
      <c r="N123" s="88"/>
      <c r="O123" s="23">
        <v>1</v>
      </c>
      <c r="P123" s="23"/>
      <c r="Q123" s="23"/>
    </row>
    <row r="124" spans="1:17" ht="15" hidden="1" customHeight="1" x14ac:dyDescent="0.2">
      <c r="A124" s="24" t="s">
        <v>360</v>
      </c>
      <c r="B124" s="358" t="s">
        <v>361</v>
      </c>
      <c r="C124" s="359"/>
      <c r="D124" s="359"/>
      <c r="E124" s="51" t="s">
        <v>351</v>
      </c>
      <c r="F124" s="87"/>
      <c r="G124" s="87"/>
      <c r="H124" s="87"/>
      <c r="I124" s="87"/>
      <c r="J124" s="87"/>
      <c r="K124" s="87"/>
      <c r="L124" s="87"/>
      <c r="M124" s="87"/>
      <c r="N124" s="88"/>
      <c r="O124" s="23">
        <v>1</v>
      </c>
      <c r="P124" s="23"/>
      <c r="Q124" s="23"/>
    </row>
    <row r="125" spans="1:17" ht="15" hidden="1" customHeight="1" x14ac:dyDescent="0.2">
      <c r="A125" s="24" t="s">
        <v>362</v>
      </c>
      <c r="B125" s="358" t="s">
        <v>363</v>
      </c>
      <c r="C125" s="359"/>
      <c r="D125" s="359"/>
      <c r="E125" s="51" t="s">
        <v>351</v>
      </c>
      <c r="F125" s="87"/>
      <c r="G125" s="87"/>
      <c r="H125" s="87"/>
      <c r="I125" s="87"/>
      <c r="J125" s="87"/>
      <c r="K125" s="87"/>
      <c r="L125" s="87"/>
      <c r="M125" s="87"/>
      <c r="N125" s="88"/>
      <c r="O125" s="23">
        <v>1</v>
      </c>
      <c r="P125" s="23"/>
      <c r="Q125" s="23"/>
    </row>
    <row r="126" spans="1:17" ht="15" hidden="1" customHeight="1" x14ac:dyDescent="0.2">
      <c r="A126" s="24" t="s">
        <v>364</v>
      </c>
      <c r="B126" s="358" t="s">
        <v>365</v>
      </c>
      <c r="C126" s="359"/>
      <c r="D126" s="359"/>
      <c r="E126" s="51" t="s">
        <v>366</v>
      </c>
      <c r="F126" s="87"/>
      <c r="G126" s="87"/>
      <c r="H126" s="87"/>
      <c r="I126" s="87"/>
      <c r="J126" s="87"/>
      <c r="K126" s="87"/>
      <c r="L126" s="87"/>
      <c r="M126" s="87"/>
      <c r="N126" s="88"/>
      <c r="O126" s="23">
        <v>1</v>
      </c>
      <c r="P126" s="23"/>
      <c r="Q126" s="23"/>
    </row>
    <row r="127" spans="1:17" ht="15" hidden="1" customHeight="1" x14ac:dyDescent="0.2">
      <c r="A127" s="24" t="s">
        <v>367</v>
      </c>
      <c r="B127" s="358" t="s">
        <v>368</v>
      </c>
      <c r="C127" s="359"/>
      <c r="D127" s="359"/>
      <c r="E127" s="51"/>
      <c r="F127" s="87"/>
      <c r="G127" s="87"/>
      <c r="H127" s="87"/>
      <c r="I127" s="87"/>
      <c r="J127" s="87"/>
      <c r="K127" s="87"/>
      <c r="L127" s="87"/>
      <c r="M127" s="87"/>
      <c r="N127" s="88"/>
      <c r="O127" s="23">
        <v>1</v>
      </c>
      <c r="P127" s="23"/>
      <c r="Q127" s="23"/>
    </row>
    <row r="128" spans="1:17" ht="15" hidden="1" customHeight="1" x14ac:dyDescent="0.2">
      <c r="A128" s="24" t="s">
        <v>369</v>
      </c>
      <c r="B128" s="358" t="s">
        <v>370</v>
      </c>
      <c r="C128" s="359"/>
      <c r="D128" s="359"/>
      <c r="E128" s="51"/>
      <c r="F128" s="87"/>
      <c r="G128" s="87"/>
      <c r="H128" s="87"/>
      <c r="I128" s="87"/>
      <c r="J128" s="87"/>
      <c r="K128" s="87"/>
      <c r="L128" s="87"/>
      <c r="M128" s="87"/>
      <c r="N128" s="88"/>
      <c r="O128" s="23">
        <v>1</v>
      </c>
      <c r="P128" s="23"/>
      <c r="Q128" s="23"/>
    </row>
    <row r="129" spans="1:17" ht="15" hidden="1" customHeight="1" x14ac:dyDescent="0.2">
      <c r="A129" s="24" t="s">
        <v>371</v>
      </c>
      <c r="B129" s="358" t="s">
        <v>372</v>
      </c>
      <c r="C129" s="359"/>
      <c r="D129" s="359"/>
      <c r="E129" s="51"/>
      <c r="F129" s="87"/>
      <c r="G129" s="87"/>
      <c r="H129" s="87"/>
      <c r="I129" s="87"/>
      <c r="J129" s="87"/>
      <c r="K129" s="87"/>
      <c r="L129" s="87"/>
      <c r="M129" s="87"/>
      <c r="N129" s="88"/>
      <c r="O129" s="23">
        <v>1</v>
      </c>
      <c r="P129" s="23"/>
      <c r="Q129" s="23"/>
    </row>
    <row r="130" spans="1:17" ht="15" hidden="1" customHeight="1" x14ac:dyDescent="0.2">
      <c r="A130" s="24" t="s">
        <v>373</v>
      </c>
      <c r="B130" s="358" t="s">
        <v>374</v>
      </c>
      <c r="C130" s="359"/>
      <c r="D130" s="359"/>
      <c r="E130" s="51" t="s">
        <v>375</v>
      </c>
      <c r="F130" s="87"/>
      <c r="G130" s="87"/>
      <c r="H130" s="87"/>
      <c r="I130" s="87"/>
      <c r="J130" s="87"/>
      <c r="K130" s="87"/>
      <c r="L130" s="87"/>
      <c r="M130" s="87"/>
      <c r="N130" s="88"/>
      <c r="O130" s="23">
        <v>1</v>
      </c>
      <c r="P130" s="23"/>
      <c r="Q130" s="23"/>
    </row>
    <row r="131" spans="1:17" ht="15" hidden="1" customHeight="1" x14ac:dyDescent="0.2">
      <c r="A131" s="24" t="s">
        <v>376</v>
      </c>
      <c r="B131" s="358" t="s">
        <v>377</v>
      </c>
      <c r="C131" s="359"/>
      <c r="D131" s="359"/>
      <c r="E131" s="51" t="s">
        <v>375</v>
      </c>
      <c r="F131" s="87"/>
      <c r="G131" s="87"/>
      <c r="H131" s="87"/>
      <c r="I131" s="87"/>
      <c r="J131" s="87"/>
      <c r="K131" s="87"/>
      <c r="L131" s="87"/>
      <c r="M131" s="87"/>
      <c r="N131" s="88"/>
      <c r="O131" s="23">
        <v>1</v>
      </c>
      <c r="P131" s="23"/>
      <c r="Q131" s="23"/>
    </row>
    <row r="132" spans="1:17" ht="15.75" hidden="1" customHeight="1" thickBot="1" x14ac:dyDescent="0.25">
      <c r="A132" s="24" t="s">
        <v>378</v>
      </c>
      <c r="B132" s="402" t="s">
        <v>379</v>
      </c>
      <c r="C132" s="403"/>
      <c r="D132" s="403"/>
      <c r="E132" s="102" t="s">
        <v>380</v>
      </c>
      <c r="F132" s="116"/>
      <c r="G132" s="116"/>
      <c r="H132" s="116"/>
      <c r="I132" s="116"/>
      <c r="J132" s="116"/>
      <c r="K132" s="116"/>
      <c r="L132" s="116"/>
      <c r="M132" s="116"/>
      <c r="N132" s="117"/>
      <c r="O132" s="23">
        <v>1</v>
      </c>
      <c r="P132" s="23"/>
      <c r="Q132" s="23"/>
    </row>
    <row r="133" spans="1:17" ht="13.5" hidden="1" thickBot="1" x14ac:dyDescent="0.25">
      <c r="A133" s="24"/>
      <c r="B133" s="356" t="s">
        <v>381</v>
      </c>
      <c r="C133" s="357"/>
      <c r="D133" s="357"/>
      <c r="E133" s="86"/>
      <c r="F133" s="70" t="str">
        <f>IF(ISBLANK(F109),"",F109)</f>
        <v/>
      </c>
      <c r="G133" s="70" t="str">
        <f t="shared" ref="G133:N133" si="5">IF(ISBLANK(G109),"",G109)</f>
        <v/>
      </c>
      <c r="H133" s="70" t="str">
        <f t="shared" si="5"/>
        <v/>
      </c>
      <c r="I133" s="70" t="str">
        <f t="shared" si="5"/>
        <v/>
      </c>
      <c r="J133" s="70" t="str">
        <f t="shared" si="5"/>
        <v/>
      </c>
      <c r="K133" s="70" t="str">
        <f t="shared" si="5"/>
        <v/>
      </c>
      <c r="L133" s="70" t="str">
        <f t="shared" si="5"/>
        <v/>
      </c>
      <c r="M133" s="70" t="str">
        <f t="shared" si="5"/>
        <v/>
      </c>
      <c r="N133" s="71" t="str">
        <f t="shared" si="5"/>
        <v/>
      </c>
      <c r="O133" s="23">
        <v>0</v>
      </c>
      <c r="P133" s="23" t="s">
        <v>226</v>
      </c>
      <c r="Q133" s="23"/>
    </row>
    <row r="134" spans="1:17" ht="13.5" hidden="1" thickBot="1" x14ac:dyDescent="0.25">
      <c r="A134" s="46" t="s">
        <v>382</v>
      </c>
      <c r="B134" s="358" t="s">
        <v>314</v>
      </c>
      <c r="C134" s="359"/>
      <c r="D134" s="359"/>
      <c r="E134" s="72" t="s">
        <v>315</v>
      </c>
      <c r="F134" s="87"/>
      <c r="G134" s="87"/>
      <c r="H134" s="87"/>
      <c r="I134" s="87"/>
      <c r="J134" s="87"/>
      <c r="K134" s="87"/>
      <c r="L134" s="87"/>
      <c r="M134" s="87"/>
      <c r="N134" s="88"/>
      <c r="O134" s="23">
        <v>1</v>
      </c>
      <c r="P134" s="23"/>
      <c r="Q134" s="23"/>
    </row>
    <row r="135" spans="1:17" ht="13.5" hidden="1" thickBot="1" x14ac:dyDescent="0.25">
      <c r="A135" s="46" t="s">
        <v>383</v>
      </c>
      <c r="B135" s="358" t="s">
        <v>317</v>
      </c>
      <c r="C135" s="359"/>
      <c r="D135" s="359"/>
      <c r="E135" s="72" t="s">
        <v>315</v>
      </c>
      <c r="F135" s="87"/>
      <c r="G135" s="87"/>
      <c r="H135" s="87"/>
      <c r="I135" s="87"/>
      <c r="J135" s="87"/>
      <c r="K135" s="87"/>
      <c r="L135" s="87"/>
      <c r="M135" s="87"/>
      <c r="N135" s="88"/>
      <c r="O135" s="23">
        <v>1</v>
      </c>
      <c r="P135" s="23"/>
      <c r="Q135" s="23"/>
    </row>
    <row r="136" spans="1:17" ht="13.5" hidden="1" thickBot="1" x14ac:dyDescent="0.25">
      <c r="A136" s="46" t="s">
        <v>384</v>
      </c>
      <c r="B136" s="358" t="s">
        <v>319</v>
      </c>
      <c r="C136" s="359"/>
      <c r="D136" s="359"/>
      <c r="E136" s="72" t="s">
        <v>315</v>
      </c>
      <c r="F136" s="87"/>
      <c r="G136" s="87"/>
      <c r="H136" s="87"/>
      <c r="I136" s="87"/>
      <c r="J136" s="87"/>
      <c r="K136" s="87"/>
      <c r="L136" s="87"/>
      <c r="M136" s="87"/>
      <c r="N136" s="88"/>
      <c r="O136" s="23">
        <v>1</v>
      </c>
      <c r="P136" s="23"/>
      <c r="Q136" s="23"/>
    </row>
    <row r="137" spans="1:17" ht="13.5" hidden="1" thickBot="1" x14ac:dyDescent="0.25">
      <c r="A137" s="46" t="s">
        <v>385</v>
      </c>
      <c r="B137" s="358" t="s">
        <v>321</v>
      </c>
      <c r="C137" s="359"/>
      <c r="D137" s="359"/>
      <c r="E137" s="72" t="s">
        <v>315</v>
      </c>
      <c r="F137" s="87"/>
      <c r="G137" s="87"/>
      <c r="H137" s="87"/>
      <c r="I137" s="87"/>
      <c r="J137" s="87"/>
      <c r="K137" s="87"/>
      <c r="L137" s="87"/>
      <c r="M137" s="87"/>
      <c r="N137" s="88"/>
      <c r="O137" s="23">
        <v>1</v>
      </c>
      <c r="P137" s="23"/>
      <c r="Q137" s="23"/>
    </row>
    <row r="138" spans="1:17" ht="13.5" hidden="1" thickBot="1" x14ac:dyDescent="0.25">
      <c r="A138" s="46" t="s">
        <v>386</v>
      </c>
      <c r="B138" s="358" t="s">
        <v>323</v>
      </c>
      <c r="C138" s="359"/>
      <c r="D138" s="359"/>
      <c r="E138" s="51"/>
      <c r="F138" s="95"/>
      <c r="G138" s="95"/>
      <c r="H138" s="95"/>
      <c r="I138" s="95"/>
      <c r="J138" s="95"/>
      <c r="K138" s="95"/>
      <c r="L138" s="95"/>
      <c r="M138" s="95"/>
      <c r="N138" s="96"/>
      <c r="O138" s="23">
        <v>1</v>
      </c>
      <c r="P138" s="23"/>
      <c r="Q138" s="23"/>
    </row>
    <row r="139" spans="1:17" ht="12.75" hidden="1" customHeight="1" x14ac:dyDescent="0.2">
      <c r="A139" s="46" t="s">
        <v>387</v>
      </c>
      <c r="B139" s="118"/>
      <c r="C139" s="387" t="s">
        <v>325</v>
      </c>
      <c r="D139" s="51" t="s">
        <v>326</v>
      </c>
      <c r="E139" s="51" t="s">
        <v>327</v>
      </c>
      <c r="F139" s="87"/>
      <c r="G139" s="87"/>
      <c r="H139" s="87"/>
      <c r="I139" s="87"/>
      <c r="J139" s="87"/>
      <c r="K139" s="87"/>
      <c r="L139" s="87"/>
      <c r="M139" s="87"/>
      <c r="N139" s="88"/>
      <c r="O139" s="23">
        <v>2</v>
      </c>
      <c r="P139" s="23">
        <v>139</v>
      </c>
      <c r="Q139" s="23" t="s">
        <v>328</v>
      </c>
    </row>
    <row r="140" spans="1:17" ht="13.5" hidden="1" thickBot="1" x14ac:dyDescent="0.25">
      <c r="A140" s="46" t="s">
        <v>388</v>
      </c>
      <c r="B140" s="119"/>
      <c r="C140" s="388"/>
      <c r="D140" s="51" t="s">
        <v>330</v>
      </c>
      <c r="E140" s="51" t="s">
        <v>327</v>
      </c>
      <c r="G140" s="120"/>
      <c r="H140" s="120"/>
      <c r="I140" s="120"/>
      <c r="J140" s="120"/>
      <c r="K140" s="120"/>
      <c r="L140" s="120"/>
      <c r="M140" s="120"/>
      <c r="N140" s="121"/>
      <c r="O140" s="23">
        <v>2</v>
      </c>
      <c r="P140" s="23">
        <v>139</v>
      </c>
      <c r="Q140" s="23" t="s">
        <v>328</v>
      </c>
    </row>
    <row r="141" spans="1:17" ht="13.5" hidden="1" customHeight="1" thickBot="1" x14ac:dyDescent="0.25">
      <c r="A141" s="46" t="s">
        <v>389</v>
      </c>
      <c r="B141" s="426" t="s">
        <v>332</v>
      </c>
      <c r="C141" s="427"/>
      <c r="D141" s="427"/>
      <c r="E141" s="427"/>
      <c r="F141" s="427"/>
      <c r="G141" s="427"/>
      <c r="H141" s="427"/>
      <c r="I141" s="427"/>
      <c r="J141" s="427"/>
      <c r="K141" s="427"/>
      <c r="L141" s="427"/>
      <c r="M141" s="427"/>
      <c r="N141" s="428"/>
      <c r="O141" s="23"/>
      <c r="P141" s="23"/>
      <c r="Q141" s="23"/>
    </row>
    <row r="142" spans="1:17" ht="13.5" hidden="1" thickBot="1" x14ac:dyDescent="0.25">
      <c r="A142" s="122"/>
      <c r="B142" s="353"/>
      <c r="C142" s="353"/>
      <c r="D142" s="353"/>
      <c r="E142" s="353"/>
      <c r="F142" s="353"/>
      <c r="G142" s="353"/>
      <c r="H142" s="353"/>
      <c r="I142" s="353"/>
      <c r="J142" s="353"/>
      <c r="K142" s="353"/>
      <c r="L142" s="353"/>
      <c r="M142" s="353"/>
      <c r="N142" s="353"/>
      <c r="O142" s="23"/>
      <c r="P142" s="23"/>
      <c r="Q142" s="23"/>
    </row>
    <row r="143" spans="1:17" ht="16.5" thickBot="1" x14ac:dyDescent="0.3">
      <c r="A143" s="24"/>
      <c r="B143" s="334" t="s">
        <v>390</v>
      </c>
      <c r="C143" s="335"/>
      <c r="D143" s="335"/>
      <c r="E143" s="335"/>
      <c r="F143" s="335"/>
      <c r="G143" s="335"/>
      <c r="H143" s="335"/>
      <c r="I143" s="335"/>
      <c r="J143" s="335"/>
      <c r="K143" s="335"/>
      <c r="L143" s="335"/>
      <c r="M143" s="335"/>
      <c r="N143" s="336"/>
      <c r="O143" s="23"/>
      <c r="P143" s="23"/>
      <c r="Q143" s="23"/>
    </row>
    <row r="144" spans="1:17" ht="15" customHeight="1" x14ac:dyDescent="0.2">
      <c r="A144" s="24"/>
      <c r="B144" s="461" t="s">
        <v>391</v>
      </c>
      <c r="C144" s="462"/>
      <c r="D144" s="462"/>
      <c r="E144" s="462"/>
      <c r="F144" s="462"/>
      <c r="G144" s="462"/>
      <c r="H144" s="462"/>
      <c r="I144" s="462"/>
      <c r="J144" s="462"/>
      <c r="K144" s="462"/>
      <c r="L144" s="462"/>
      <c r="M144" s="462"/>
      <c r="N144" s="463"/>
      <c r="O144" s="23"/>
      <c r="P144" s="23"/>
      <c r="Q144" s="23"/>
    </row>
    <row r="145" spans="1:17" x14ac:dyDescent="0.2">
      <c r="A145" s="413" t="s">
        <v>392</v>
      </c>
      <c r="B145" s="436" t="s">
        <v>393</v>
      </c>
      <c r="C145" s="437"/>
      <c r="D145" s="437"/>
      <c r="E145" s="440"/>
      <c r="F145" s="442"/>
      <c r="G145" s="444"/>
      <c r="H145" s="445"/>
      <c r="I145" s="445"/>
      <c r="J145" s="445"/>
      <c r="K145" s="445"/>
      <c r="L145" s="445"/>
      <c r="M145" s="445"/>
      <c r="N145" s="446"/>
      <c r="O145" s="23">
        <v>1</v>
      </c>
      <c r="P145" s="23"/>
      <c r="Q145" s="23"/>
    </row>
    <row r="146" spans="1:17" ht="13.5" thickBot="1" x14ac:dyDescent="0.25">
      <c r="A146" s="435"/>
      <c r="B146" s="438"/>
      <c r="C146" s="439"/>
      <c r="D146" s="439"/>
      <c r="E146" s="441"/>
      <c r="F146" s="443"/>
      <c r="G146" s="447"/>
      <c r="H146" s="448"/>
      <c r="I146" s="448"/>
      <c r="J146" s="448"/>
      <c r="K146" s="448"/>
      <c r="L146" s="448"/>
      <c r="M146" s="448"/>
      <c r="N146" s="449"/>
      <c r="O146" s="23"/>
      <c r="P146" s="23"/>
      <c r="Q146" s="23"/>
    </row>
    <row r="147" spans="1:17" ht="14.25" thickBot="1" x14ac:dyDescent="0.25">
      <c r="A147" s="24"/>
      <c r="B147" s="488" t="s">
        <v>394</v>
      </c>
      <c r="C147" s="489"/>
      <c r="D147" s="489"/>
      <c r="E147" s="124"/>
      <c r="F147" s="490" t="s">
        <v>159</v>
      </c>
      <c r="G147" s="451"/>
      <c r="H147" s="450" t="s">
        <v>160</v>
      </c>
      <c r="I147" s="451"/>
      <c r="J147" s="450"/>
      <c r="K147" s="451"/>
      <c r="L147" s="450"/>
      <c r="M147" s="451"/>
      <c r="N147" s="452"/>
      <c r="O147" s="23">
        <f>COUNTIF(vbaGenType,"DC With Inverter")++COUNTIF(vbaGenType,"Doubly Fed Asynchronous")</f>
        <v>0</v>
      </c>
      <c r="P147" s="23" t="s">
        <v>212</v>
      </c>
      <c r="Q147" s="23"/>
    </row>
    <row r="148" spans="1:17" ht="15" customHeight="1" x14ac:dyDescent="0.2">
      <c r="A148" s="341" t="s">
        <v>395</v>
      </c>
      <c r="B148" s="473" t="s">
        <v>396</v>
      </c>
      <c r="C148" s="474"/>
      <c r="D148" s="474"/>
      <c r="E148" s="476"/>
      <c r="F148" s="479"/>
      <c r="G148" s="480"/>
      <c r="H148" s="485"/>
      <c r="I148" s="480"/>
      <c r="J148" s="485"/>
      <c r="K148" s="480"/>
      <c r="L148" s="456"/>
      <c r="M148" s="457"/>
      <c r="N148" s="453"/>
      <c r="O148" s="23">
        <v>1</v>
      </c>
      <c r="P148" s="23"/>
      <c r="Q148" s="23"/>
    </row>
    <row r="149" spans="1:17" ht="15" customHeight="1" x14ac:dyDescent="0.2">
      <c r="A149" s="472"/>
      <c r="B149" s="475"/>
      <c r="C149" s="468"/>
      <c r="D149" s="468"/>
      <c r="E149" s="477"/>
      <c r="F149" s="481"/>
      <c r="G149" s="482"/>
      <c r="H149" s="486"/>
      <c r="I149" s="482"/>
      <c r="J149" s="486"/>
      <c r="K149" s="482"/>
      <c r="L149" s="458"/>
      <c r="M149" s="407"/>
      <c r="N149" s="453"/>
      <c r="O149" s="23">
        <v>0</v>
      </c>
      <c r="P149" s="23"/>
      <c r="Q149" s="23"/>
    </row>
    <row r="150" spans="1:17" ht="15" customHeight="1" x14ac:dyDescent="0.2">
      <c r="A150" s="472"/>
      <c r="B150" s="475"/>
      <c r="C150" s="468"/>
      <c r="D150" s="468"/>
      <c r="E150" s="477"/>
      <c r="F150" s="481"/>
      <c r="G150" s="482"/>
      <c r="H150" s="486"/>
      <c r="I150" s="482"/>
      <c r="J150" s="486"/>
      <c r="K150" s="482"/>
      <c r="L150" s="458"/>
      <c r="M150" s="407"/>
      <c r="N150" s="453"/>
      <c r="O150" s="23">
        <v>0</v>
      </c>
      <c r="P150" s="23"/>
      <c r="Q150" s="23"/>
    </row>
    <row r="151" spans="1:17" ht="15" customHeight="1" x14ac:dyDescent="0.2">
      <c r="A151" s="342"/>
      <c r="B151" s="475"/>
      <c r="C151" s="468"/>
      <c r="D151" s="468"/>
      <c r="E151" s="478"/>
      <c r="F151" s="483"/>
      <c r="G151" s="484"/>
      <c r="H151" s="487"/>
      <c r="I151" s="484"/>
      <c r="J151" s="487"/>
      <c r="K151" s="484"/>
      <c r="L151" s="458"/>
      <c r="M151" s="407"/>
      <c r="N151" s="453"/>
      <c r="O151" s="23">
        <v>0</v>
      </c>
      <c r="P151" s="23"/>
      <c r="Q151" s="23"/>
    </row>
    <row r="152" spans="1:17" ht="15" customHeight="1" x14ac:dyDescent="0.2">
      <c r="A152" s="341" t="s">
        <v>397</v>
      </c>
      <c r="B152" s="459" t="s">
        <v>398</v>
      </c>
      <c r="C152" s="460"/>
      <c r="D152" s="460"/>
      <c r="E152" s="495"/>
      <c r="F152" s="492"/>
      <c r="G152" s="493"/>
      <c r="H152" s="494"/>
      <c r="I152" s="493"/>
      <c r="J152" s="494"/>
      <c r="K152" s="493"/>
      <c r="L152" s="458"/>
      <c r="M152" s="407"/>
      <c r="N152" s="453"/>
      <c r="O152" s="23">
        <v>1</v>
      </c>
      <c r="P152" s="23"/>
      <c r="Q152" s="23"/>
    </row>
    <row r="153" spans="1:17" ht="15" customHeight="1" x14ac:dyDescent="0.2">
      <c r="A153" s="472"/>
      <c r="B153" s="475"/>
      <c r="C153" s="468"/>
      <c r="D153" s="468"/>
      <c r="E153" s="477"/>
      <c r="F153" s="481"/>
      <c r="G153" s="482"/>
      <c r="H153" s="486"/>
      <c r="I153" s="482"/>
      <c r="J153" s="486"/>
      <c r="K153" s="482"/>
      <c r="L153" s="458"/>
      <c r="M153" s="407"/>
      <c r="N153" s="453"/>
      <c r="O153" s="23">
        <v>0</v>
      </c>
      <c r="P153" s="23"/>
      <c r="Q153" s="23"/>
    </row>
    <row r="154" spans="1:17" ht="15" customHeight="1" x14ac:dyDescent="0.2">
      <c r="A154" s="472"/>
      <c r="B154" s="475"/>
      <c r="C154" s="468"/>
      <c r="D154" s="468"/>
      <c r="E154" s="477"/>
      <c r="F154" s="481"/>
      <c r="G154" s="482"/>
      <c r="H154" s="486"/>
      <c r="I154" s="482"/>
      <c r="J154" s="486"/>
      <c r="K154" s="482"/>
      <c r="L154" s="458"/>
      <c r="M154" s="407"/>
      <c r="N154" s="453"/>
      <c r="O154" s="23">
        <v>0</v>
      </c>
      <c r="P154" s="23"/>
      <c r="Q154" s="23"/>
    </row>
    <row r="155" spans="1:17" ht="15" customHeight="1" x14ac:dyDescent="0.2">
      <c r="A155" s="342"/>
      <c r="B155" s="475"/>
      <c r="C155" s="468"/>
      <c r="D155" s="468"/>
      <c r="E155" s="478"/>
      <c r="F155" s="483"/>
      <c r="G155" s="484"/>
      <c r="H155" s="487"/>
      <c r="I155" s="484"/>
      <c r="J155" s="487"/>
      <c r="K155" s="484"/>
      <c r="L155" s="458"/>
      <c r="M155" s="407"/>
      <c r="N155" s="453"/>
      <c r="O155" s="23">
        <v>0</v>
      </c>
      <c r="P155" s="23"/>
      <c r="Q155" s="23"/>
    </row>
    <row r="156" spans="1:17" ht="15" customHeight="1" x14ac:dyDescent="0.2">
      <c r="A156" s="341" t="s">
        <v>399</v>
      </c>
      <c r="B156" s="361" t="s">
        <v>400</v>
      </c>
      <c r="C156" s="362"/>
      <c r="D156" s="420"/>
      <c r="E156" s="491"/>
      <c r="F156" s="492"/>
      <c r="G156" s="493"/>
      <c r="H156" s="494"/>
      <c r="I156" s="493"/>
      <c r="J156" s="494"/>
      <c r="K156" s="493"/>
      <c r="L156" s="458"/>
      <c r="M156" s="407"/>
      <c r="N156" s="453"/>
      <c r="O156" s="23">
        <v>1</v>
      </c>
      <c r="P156" s="23"/>
      <c r="Q156" s="23"/>
    </row>
    <row r="157" spans="1:17" ht="15" customHeight="1" x14ac:dyDescent="0.2">
      <c r="A157" s="472"/>
      <c r="B157" s="361"/>
      <c r="C157" s="362"/>
      <c r="D157" s="420"/>
      <c r="E157" s="491"/>
      <c r="F157" s="481"/>
      <c r="G157" s="482"/>
      <c r="H157" s="486"/>
      <c r="I157" s="482"/>
      <c r="J157" s="486"/>
      <c r="K157" s="482"/>
      <c r="L157" s="458"/>
      <c r="M157" s="407"/>
      <c r="N157" s="453"/>
      <c r="O157" s="23">
        <v>0</v>
      </c>
      <c r="P157" s="23"/>
      <c r="Q157" s="23"/>
    </row>
    <row r="158" spans="1:17" ht="15" customHeight="1" x14ac:dyDescent="0.2">
      <c r="A158" s="472"/>
      <c r="B158" s="361"/>
      <c r="C158" s="362"/>
      <c r="D158" s="420"/>
      <c r="E158" s="491"/>
      <c r="F158" s="481"/>
      <c r="G158" s="482"/>
      <c r="H158" s="486"/>
      <c r="I158" s="482"/>
      <c r="J158" s="486"/>
      <c r="K158" s="482"/>
      <c r="L158" s="458"/>
      <c r="M158" s="407"/>
      <c r="N158" s="453"/>
      <c r="O158" s="23">
        <v>0</v>
      </c>
      <c r="P158" s="23"/>
      <c r="Q158" s="23"/>
    </row>
    <row r="159" spans="1:17" ht="15" customHeight="1" x14ac:dyDescent="0.2">
      <c r="A159" s="342"/>
      <c r="B159" s="361"/>
      <c r="C159" s="362"/>
      <c r="D159" s="420"/>
      <c r="E159" s="491"/>
      <c r="F159" s="483"/>
      <c r="G159" s="484"/>
      <c r="H159" s="487"/>
      <c r="I159" s="484"/>
      <c r="J159" s="487"/>
      <c r="K159" s="484"/>
      <c r="L159" s="458"/>
      <c r="M159" s="407"/>
      <c r="N159" s="453"/>
      <c r="O159" s="23">
        <v>0</v>
      </c>
      <c r="P159" s="23"/>
      <c r="Q159" s="23"/>
    </row>
    <row r="160" spans="1:17" ht="14.25" customHeight="1" x14ac:dyDescent="0.2">
      <c r="A160" s="41"/>
      <c r="B160" s="459" t="s">
        <v>401</v>
      </c>
      <c r="C160" s="460"/>
      <c r="D160" s="460"/>
      <c r="E160" s="129"/>
      <c r="F160" s="464" t="s">
        <v>820</v>
      </c>
      <c r="G160" s="465"/>
      <c r="H160" s="465"/>
      <c r="I160" s="465"/>
      <c r="J160" s="465"/>
      <c r="K160" s="465"/>
      <c r="L160" s="465"/>
      <c r="M160" s="466"/>
      <c r="N160" s="453"/>
      <c r="O160" s="23">
        <v>0</v>
      </c>
      <c r="P160" s="23"/>
      <c r="Q160" s="23"/>
    </row>
    <row r="161" spans="1:17" ht="0.75" customHeight="1" x14ac:dyDescent="0.2">
      <c r="A161" s="130"/>
      <c r="B161" s="467"/>
      <c r="C161" s="468"/>
      <c r="D161" s="469"/>
      <c r="E161" s="131"/>
      <c r="F161" s="470"/>
      <c r="G161" s="470"/>
      <c r="H161" s="470"/>
      <c r="I161" s="470"/>
      <c r="J161" s="470"/>
      <c r="K161" s="470"/>
      <c r="L161" s="470"/>
      <c r="M161" s="471"/>
      <c r="N161" s="454"/>
      <c r="O161" s="23">
        <v>0</v>
      </c>
      <c r="P161" s="23"/>
      <c r="Q161" s="23"/>
    </row>
    <row r="162" spans="1:17" ht="1.5" customHeight="1" x14ac:dyDescent="0.2">
      <c r="A162" s="132"/>
      <c r="B162" s="467"/>
      <c r="C162" s="468"/>
      <c r="D162" s="469"/>
      <c r="E162" s="131"/>
      <c r="F162" s="470"/>
      <c r="G162" s="470"/>
      <c r="H162" s="470"/>
      <c r="I162" s="470"/>
      <c r="J162" s="470"/>
      <c r="K162" s="470"/>
      <c r="L162" s="470"/>
      <c r="M162" s="471"/>
      <c r="N162" s="454"/>
      <c r="O162" s="23">
        <v>0</v>
      </c>
      <c r="P162" s="23"/>
      <c r="Q162" s="23"/>
    </row>
    <row r="163" spans="1:17" ht="1.5" customHeight="1" x14ac:dyDescent="0.2">
      <c r="A163" s="132"/>
      <c r="B163" s="467"/>
      <c r="C163" s="468"/>
      <c r="D163" s="469"/>
      <c r="E163" s="131"/>
      <c r="F163" s="470"/>
      <c r="G163" s="470"/>
      <c r="H163" s="470"/>
      <c r="I163" s="470"/>
      <c r="J163" s="470"/>
      <c r="K163" s="470"/>
      <c r="L163" s="470"/>
      <c r="M163" s="471"/>
      <c r="N163" s="454"/>
      <c r="O163" s="23">
        <v>0</v>
      </c>
      <c r="P163" s="23"/>
      <c r="Q163" s="23"/>
    </row>
    <row r="164" spans="1:17" ht="1.5" customHeight="1" x14ac:dyDescent="0.2">
      <c r="A164" s="132"/>
      <c r="B164" s="467"/>
      <c r="C164" s="468"/>
      <c r="D164" s="469"/>
      <c r="E164" s="131"/>
      <c r="F164" s="470"/>
      <c r="G164" s="470"/>
      <c r="H164" s="470"/>
      <c r="I164" s="470"/>
      <c r="J164" s="470"/>
      <c r="K164" s="470"/>
      <c r="L164" s="470"/>
      <c r="M164" s="471"/>
      <c r="N164" s="454"/>
      <c r="O164" s="23">
        <v>0</v>
      </c>
      <c r="P164" s="23"/>
      <c r="Q164" s="23"/>
    </row>
    <row r="165" spans="1:17" ht="1.5" customHeight="1" x14ac:dyDescent="0.2">
      <c r="A165" s="42"/>
      <c r="B165" s="496"/>
      <c r="C165" s="497"/>
      <c r="D165" s="498"/>
      <c r="E165" s="133"/>
      <c r="F165" s="134"/>
      <c r="G165" s="134"/>
      <c r="H165" s="134"/>
      <c r="I165" s="134"/>
      <c r="J165" s="134"/>
      <c r="K165" s="134"/>
      <c r="L165" s="134"/>
      <c r="M165" s="135"/>
      <c r="N165" s="454"/>
      <c r="O165" s="23">
        <v>0</v>
      </c>
      <c r="P165" s="23"/>
      <c r="Q165" s="23"/>
    </row>
    <row r="166" spans="1:17" ht="15" customHeight="1" x14ac:dyDescent="0.2">
      <c r="A166" s="24" t="s">
        <v>402</v>
      </c>
      <c r="B166" s="499" t="s">
        <v>403</v>
      </c>
      <c r="C166" s="421"/>
      <c r="D166" s="421"/>
      <c r="E166" s="133"/>
      <c r="F166" s="500"/>
      <c r="G166" s="501"/>
      <c r="H166" s="500"/>
      <c r="I166" s="501"/>
      <c r="J166" s="500"/>
      <c r="K166" s="501"/>
      <c r="L166" s="500"/>
      <c r="M166" s="501"/>
      <c r="N166" s="453"/>
      <c r="O166" s="23">
        <v>1</v>
      </c>
      <c r="P166" s="23"/>
      <c r="Q166" s="23"/>
    </row>
    <row r="167" spans="1:17" ht="28.5" customHeight="1" x14ac:dyDescent="0.2">
      <c r="A167" s="41" t="s">
        <v>405</v>
      </c>
      <c r="B167" s="358" t="s">
        <v>406</v>
      </c>
      <c r="C167" s="359"/>
      <c r="D167" s="392"/>
      <c r="E167" s="128"/>
      <c r="F167" s="500"/>
      <c r="G167" s="501"/>
      <c r="H167" s="500"/>
      <c r="I167" s="501"/>
      <c r="J167" s="500"/>
      <c r="K167" s="501"/>
      <c r="L167" s="500"/>
      <c r="M167" s="501"/>
      <c r="N167" s="453"/>
      <c r="O167" s="23">
        <v>1</v>
      </c>
      <c r="P167" s="23"/>
      <c r="Q167" s="23"/>
    </row>
    <row r="168" spans="1:17" ht="13.5" customHeight="1" x14ac:dyDescent="0.2">
      <c r="A168" s="24"/>
      <c r="B168" s="505" t="s">
        <v>407</v>
      </c>
      <c r="C168" s="506"/>
      <c r="D168" s="136"/>
      <c r="E168" s="128"/>
      <c r="F168" s="507"/>
      <c r="G168" s="507"/>
      <c r="H168" s="507"/>
      <c r="I168" s="507"/>
      <c r="J168" s="507"/>
      <c r="K168" s="507"/>
      <c r="L168" s="507"/>
      <c r="M168" s="508"/>
      <c r="N168" s="453"/>
      <c r="O168" s="23">
        <v>0</v>
      </c>
      <c r="P168" s="23"/>
      <c r="Q168" s="23"/>
    </row>
    <row r="169" spans="1:17" ht="12.75" customHeight="1" x14ac:dyDescent="0.2">
      <c r="A169" s="137" t="s">
        <v>408</v>
      </c>
      <c r="B169" s="509"/>
      <c r="C169" s="362" t="s">
        <v>409</v>
      </c>
      <c r="D169" s="420"/>
      <c r="E169" s="128" t="s">
        <v>410</v>
      </c>
      <c r="F169" s="504"/>
      <c r="G169" s="503"/>
      <c r="H169" s="502"/>
      <c r="I169" s="503"/>
      <c r="J169" s="502"/>
      <c r="K169" s="503"/>
      <c r="L169" s="502"/>
      <c r="M169" s="503"/>
      <c r="N169" s="453"/>
      <c r="O169" s="23">
        <v>2</v>
      </c>
      <c r="P169" s="23">
        <f>ROW(F167)</f>
        <v>167</v>
      </c>
      <c r="Q169" s="23" t="s">
        <v>411</v>
      </c>
    </row>
    <row r="170" spans="1:17" ht="12.75" customHeight="1" x14ac:dyDescent="0.2">
      <c r="A170" s="137" t="s">
        <v>412</v>
      </c>
      <c r="B170" s="509"/>
      <c r="C170" s="362" t="s">
        <v>413</v>
      </c>
      <c r="D170" s="420"/>
      <c r="E170" s="128" t="s">
        <v>410</v>
      </c>
      <c r="F170" s="504"/>
      <c r="G170" s="503"/>
      <c r="H170" s="502"/>
      <c r="I170" s="503"/>
      <c r="J170" s="502"/>
      <c r="K170" s="503"/>
      <c r="L170" s="502"/>
      <c r="M170" s="503"/>
      <c r="N170" s="453"/>
      <c r="O170" s="23">
        <v>2</v>
      </c>
      <c r="P170" s="23">
        <f>P169</f>
        <v>167</v>
      </c>
      <c r="Q170" s="23" t="s">
        <v>411</v>
      </c>
    </row>
    <row r="171" spans="1:17" ht="38.25" customHeight="1" x14ac:dyDescent="0.2">
      <c r="A171" s="137" t="s">
        <v>414</v>
      </c>
      <c r="B171" s="509"/>
      <c r="C171" s="359" t="s">
        <v>415</v>
      </c>
      <c r="D171" s="392"/>
      <c r="E171" s="128" t="s">
        <v>416</v>
      </c>
      <c r="F171" s="504"/>
      <c r="G171" s="503"/>
      <c r="H171" s="502"/>
      <c r="I171" s="503"/>
      <c r="J171" s="502"/>
      <c r="K171" s="503"/>
      <c r="L171" s="502"/>
      <c r="M171" s="503"/>
      <c r="N171" s="453"/>
      <c r="O171" s="23">
        <v>2</v>
      </c>
      <c r="P171" s="23">
        <f t="shared" ref="P171:P173" si="6">P170</f>
        <v>167</v>
      </c>
      <c r="Q171" s="23" t="s">
        <v>411</v>
      </c>
    </row>
    <row r="172" spans="1:17" ht="27" customHeight="1" x14ac:dyDescent="0.2">
      <c r="A172" s="137" t="s">
        <v>417</v>
      </c>
      <c r="B172" s="509"/>
      <c r="C172" s="359" t="s">
        <v>418</v>
      </c>
      <c r="D172" s="392"/>
      <c r="E172" s="128" t="s">
        <v>419</v>
      </c>
      <c r="F172" s="504"/>
      <c r="G172" s="503"/>
      <c r="H172" s="502"/>
      <c r="I172" s="503"/>
      <c r="J172" s="502"/>
      <c r="K172" s="503"/>
      <c r="L172" s="502"/>
      <c r="M172" s="503"/>
      <c r="N172" s="453"/>
      <c r="O172" s="23">
        <v>2</v>
      </c>
      <c r="P172" s="23">
        <f t="shared" si="6"/>
        <v>167</v>
      </c>
      <c r="Q172" s="23" t="s">
        <v>411</v>
      </c>
    </row>
    <row r="173" spans="1:17" ht="12" customHeight="1" x14ac:dyDescent="0.2">
      <c r="A173" s="138" t="s">
        <v>420</v>
      </c>
      <c r="B173" s="509"/>
      <c r="C173" s="362" t="s">
        <v>421</v>
      </c>
      <c r="D173" s="420"/>
      <c r="E173" s="128" t="s">
        <v>54</v>
      </c>
      <c r="F173" s="504"/>
      <c r="G173" s="503"/>
      <c r="H173" s="502"/>
      <c r="I173" s="503"/>
      <c r="J173" s="502"/>
      <c r="K173" s="503"/>
      <c r="L173" s="502"/>
      <c r="M173" s="503"/>
      <c r="N173" s="453"/>
      <c r="O173" s="23">
        <v>2</v>
      </c>
      <c r="P173" s="23">
        <f t="shared" si="6"/>
        <v>167</v>
      </c>
      <c r="Q173" s="23" t="s">
        <v>411</v>
      </c>
    </row>
    <row r="174" spans="1:17" ht="12.75" customHeight="1" x14ac:dyDescent="0.2">
      <c r="A174" s="24"/>
      <c r="B174" s="505" t="s">
        <v>422</v>
      </c>
      <c r="C174" s="506"/>
      <c r="D174" s="510"/>
      <c r="E174" s="128"/>
      <c r="F174" s="507"/>
      <c r="G174" s="507"/>
      <c r="H174" s="507"/>
      <c r="I174" s="507"/>
      <c r="J174" s="507"/>
      <c r="K174" s="507"/>
      <c r="L174" s="507"/>
      <c r="M174" s="508"/>
      <c r="N174" s="453"/>
      <c r="O174" s="23">
        <v>0</v>
      </c>
      <c r="P174" s="23"/>
      <c r="Q174" s="23"/>
    </row>
    <row r="175" spans="1:17" ht="21" customHeight="1" x14ac:dyDescent="0.2">
      <c r="A175" s="341" t="s">
        <v>423</v>
      </c>
      <c r="B175" s="509"/>
      <c r="C175" s="511" t="s">
        <v>424</v>
      </c>
      <c r="D175" s="512"/>
      <c r="E175" s="491"/>
      <c r="F175" s="517"/>
      <c r="G175" s="493"/>
      <c r="H175" s="518"/>
      <c r="I175" s="493"/>
      <c r="J175" s="494"/>
      <c r="K175" s="493"/>
      <c r="L175" s="458"/>
      <c r="M175" s="407"/>
      <c r="N175" s="453"/>
      <c r="O175" s="23">
        <v>2</v>
      </c>
      <c r="P175" s="23">
        <f>ROW(F167)</f>
        <v>167</v>
      </c>
      <c r="Q175" s="23" t="s">
        <v>425</v>
      </c>
    </row>
    <row r="176" spans="1:17" ht="21" customHeight="1" x14ac:dyDescent="0.2">
      <c r="A176" s="472"/>
      <c r="B176" s="509"/>
      <c r="C176" s="513"/>
      <c r="D176" s="514"/>
      <c r="E176" s="491"/>
      <c r="F176" s="481"/>
      <c r="G176" s="482"/>
      <c r="H176" s="486"/>
      <c r="I176" s="482"/>
      <c r="J176" s="486"/>
      <c r="K176" s="482"/>
      <c r="L176" s="458"/>
      <c r="M176" s="407"/>
      <c r="N176" s="453"/>
      <c r="O176" s="23">
        <v>0</v>
      </c>
      <c r="P176" s="23"/>
      <c r="Q176" s="23"/>
    </row>
    <row r="177" spans="1:17" ht="21" customHeight="1" x14ac:dyDescent="0.2">
      <c r="A177" s="472"/>
      <c r="B177" s="509"/>
      <c r="C177" s="513"/>
      <c r="D177" s="514"/>
      <c r="E177" s="491"/>
      <c r="F177" s="481"/>
      <c r="G177" s="482"/>
      <c r="H177" s="486"/>
      <c r="I177" s="482"/>
      <c r="J177" s="486"/>
      <c r="K177" s="482"/>
      <c r="L177" s="458"/>
      <c r="M177" s="407"/>
      <c r="N177" s="453"/>
      <c r="O177" s="23">
        <v>0</v>
      </c>
      <c r="P177" s="23"/>
      <c r="Q177" s="23"/>
    </row>
    <row r="178" spans="1:17" ht="21" customHeight="1" x14ac:dyDescent="0.2">
      <c r="A178" s="342"/>
      <c r="B178" s="509"/>
      <c r="C178" s="515"/>
      <c r="D178" s="516"/>
      <c r="E178" s="491"/>
      <c r="F178" s="483"/>
      <c r="G178" s="484"/>
      <c r="H178" s="487"/>
      <c r="I178" s="484"/>
      <c r="J178" s="487"/>
      <c r="K178" s="484"/>
      <c r="L178" s="458"/>
      <c r="M178" s="407"/>
      <c r="N178" s="453"/>
      <c r="O178" s="23">
        <v>0</v>
      </c>
      <c r="P178" s="23"/>
      <c r="Q178" s="23"/>
    </row>
    <row r="179" spans="1:17" ht="12.75" customHeight="1" x14ac:dyDescent="0.2">
      <c r="A179" s="341" t="s">
        <v>426</v>
      </c>
      <c r="B179" s="509"/>
      <c r="C179" s="511" t="s">
        <v>427</v>
      </c>
      <c r="D179" s="512"/>
      <c r="E179" s="491"/>
      <c r="F179" s="492"/>
      <c r="G179" s="493"/>
      <c r="H179" s="494"/>
      <c r="I179" s="493"/>
      <c r="J179" s="494"/>
      <c r="K179" s="493"/>
      <c r="L179" s="458"/>
      <c r="M179" s="407"/>
      <c r="N179" s="453"/>
      <c r="O179" s="23">
        <v>2</v>
      </c>
      <c r="P179" s="23">
        <f>P175</f>
        <v>167</v>
      </c>
      <c r="Q179" s="23" t="s">
        <v>425</v>
      </c>
    </row>
    <row r="180" spans="1:17" ht="15" customHeight="1" x14ac:dyDescent="0.2">
      <c r="A180" s="472"/>
      <c r="B180" s="509"/>
      <c r="C180" s="513"/>
      <c r="D180" s="514"/>
      <c r="E180" s="491"/>
      <c r="F180" s="481"/>
      <c r="G180" s="482"/>
      <c r="H180" s="486"/>
      <c r="I180" s="482"/>
      <c r="J180" s="486"/>
      <c r="K180" s="482"/>
      <c r="L180" s="458"/>
      <c r="M180" s="407"/>
      <c r="N180" s="453"/>
      <c r="O180" s="23">
        <v>0</v>
      </c>
      <c r="P180" s="23"/>
      <c r="Q180" s="23"/>
    </row>
    <row r="181" spans="1:17" ht="15" customHeight="1" x14ac:dyDescent="0.2">
      <c r="A181" s="472"/>
      <c r="B181" s="509"/>
      <c r="C181" s="513"/>
      <c r="D181" s="514"/>
      <c r="E181" s="491"/>
      <c r="F181" s="481"/>
      <c r="G181" s="482"/>
      <c r="H181" s="486"/>
      <c r="I181" s="482"/>
      <c r="J181" s="486"/>
      <c r="K181" s="482"/>
      <c r="L181" s="458"/>
      <c r="M181" s="407"/>
      <c r="N181" s="453"/>
      <c r="O181" s="23">
        <v>0</v>
      </c>
      <c r="P181" s="23"/>
      <c r="Q181" s="23"/>
    </row>
    <row r="182" spans="1:17" ht="12" customHeight="1" x14ac:dyDescent="0.2">
      <c r="A182" s="342"/>
      <c r="B182" s="509"/>
      <c r="C182" s="515"/>
      <c r="D182" s="516"/>
      <c r="E182" s="495"/>
      <c r="F182" s="481"/>
      <c r="G182" s="482"/>
      <c r="H182" s="486"/>
      <c r="I182" s="482"/>
      <c r="J182" s="486"/>
      <c r="K182" s="482"/>
      <c r="L182" s="519"/>
      <c r="M182" s="393"/>
      <c r="N182" s="453"/>
      <c r="O182" s="23">
        <v>0</v>
      </c>
      <c r="P182" s="23"/>
      <c r="Q182" s="23"/>
    </row>
    <row r="183" spans="1:17" ht="12" customHeight="1" x14ac:dyDescent="0.2">
      <c r="A183" s="341" t="s">
        <v>428</v>
      </c>
      <c r="B183" s="509"/>
      <c r="C183" s="511" t="s">
        <v>429</v>
      </c>
      <c r="D183" s="512"/>
      <c r="E183" s="127"/>
      <c r="F183" s="492"/>
      <c r="G183" s="493"/>
      <c r="H183" s="494"/>
      <c r="I183" s="493"/>
      <c r="J183" s="494"/>
      <c r="K183" s="493"/>
      <c r="L183" s="494"/>
      <c r="M183" s="493"/>
      <c r="N183" s="453"/>
      <c r="O183" s="23">
        <v>2</v>
      </c>
      <c r="P183" s="23">
        <f>P175</f>
        <v>167</v>
      </c>
      <c r="Q183" s="23" t="s">
        <v>425</v>
      </c>
    </row>
    <row r="184" spans="1:17" ht="12" customHeight="1" x14ac:dyDescent="0.2">
      <c r="A184" s="342"/>
      <c r="B184" s="509"/>
      <c r="C184" s="515"/>
      <c r="D184" s="516"/>
      <c r="E184" s="126"/>
      <c r="F184" s="483"/>
      <c r="G184" s="484"/>
      <c r="H184" s="487"/>
      <c r="I184" s="484"/>
      <c r="J184" s="487"/>
      <c r="K184" s="484"/>
      <c r="L184" s="487"/>
      <c r="M184" s="483"/>
      <c r="N184" s="453"/>
      <c r="O184" s="23">
        <v>0</v>
      </c>
      <c r="P184" s="23"/>
      <c r="Q184" s="23"/>
    </row>
    <row r="185" spans="1:17" ht="12" customHeight="1" x14ac:dyDescent="0.2">
      <c r="A185" s="341" t="s">
        <v>430</v>
      </c>
      <c r="B185" s="529" t="s">
        <v>431</v>
      </c>
      <c r="C185" s="511"/>
      <c r="D185" s="512"/>
      <c r="E185" s="495" t="s">
        <v>432</v>
      </c>
      <c r="F185" s="139"/>
      <c r="G185" s="140"/>
      <c r="H185" s="139"/>
      <c r="I185" s="140"/>
      <c r="J185" s="139"/>
      <c r="K185" s="140"/>
      <c r="L185" s="139"/>
      <c r="M185" s="140"/>
      <c r="N185" s="453"/>
      <c r="O185" s="23">
        <v>1</v>
      </c>
      <c r="P185" s="23"/>
      <c r="Q185" s="23"/>
    </row>
    <row r="186" spans="1:17" ht="12" customHeight="1" x14ac:dyDescent="0.2">
      <c r="A186" s="472"/>
      <c r="B186" s="530"/>
      <c r="C186" s="513"/>
      <c r="D186" s="514"/>
      <c r="E186" s="477"/>
      <c r="F186" s="139"/>
      <c r="G186" s="140"/>
      <c r="H186" s="139"/>
      <c r="I186" s="140"/>
      <c r="J186" s="139"/>
      <c r="K186" s="140"/>
      <c r="L186" s="139"/>
      <c r="M186" s="140"/>
      <c r="N186" s="453"/>
      <c r="O186" s="23">
        <v>0</v>
      </c>
      <c r="P186" s="23"/>
      <c r="Q186" s="23"/>
    </row>
    <row r="187" spans="1:17" ht="12" customHeight="1" x14ac:dyDescent="0.2">
      <c r="A187" s="472"/>
      <c r="B187" s="530"/>
      <c r="C187" s="513"/>
      <c r="D187" s="514"/>
      <c r="E187" s="477"/>
      <c r="F187" s="139"/>
      <c r="G187" s="140"/>
      <c r="H187" s="139"/>
      <c r="I187" s="140"/>
      <c r="J187" s="139"/>
      <c r="K187" s="140"/>
      <c r="L187" s="139"/>
      <c r="M187" s="140"/>
      <c r="N187" s="453"/>
      <c r="O187" s="23">
        <v>0</v>
      </c>
      <c r="P187" s="23"/>
      <c r="Q187" s="23"/>
    </row>
    <row r="188" spans="1:17" ht="12" customHeight="1" x14ac:dyDescent="0.2">
      <c r="A188" s="472"/>
      <c r="B188" s="530"/>
      <c r="C188" s="513"/>
      <c r="D188" s="514"/>
      <c r="E188" s="477"/>
      <c r="F188" s="139"/>
      <c r="G188" s="140"/>
      <c r="H188" s="139"/>
      <c r="I188" s="140"/>
      <c r="J188" s="139"/>
      <c r="K188" s="140"/>
      <c r="L188" s="139"/>
      <c r="M188" s="140"/>
      <c r="N188" s="453"/>
      <c r="O188" s="23">
        <v>0</v>
      </c>
      <c r="P188" s="23"/>
      <c r="Q188" s="23"/>
    </row>
    <row r="189" spans="1:17" ht="12" customHeight="1" x14ac:dyDescent="0.2">
      <c r="A189" s="472"/>
      <c r="B189" s="530"/>
      <c r="C189" s="513"/>
      <c r="D189" s="514"/>
      <c r="E189" s="477"/>
      <c r="F189" s="139"/>
      <c r="G189" s="140"/>
      <c r="H189" s="139"/>
      <c r="I189" s="140"/>
      <c r="J189" s="139"/>
      <c r="K189" s="140"/>
      <c r="L189" s="139"/>
      <c r="M189" s="140"/>
      <c r="N189" s="453"/>
      <c r="O189" s="23">
        <v>0</v>
      </c>
      <c r="P189" s="23"/>
      <c r="Q189" s="23"/>
    </row>
    <row r="190" spans="1:17" ht="12" customHeight="1" x14ac:dyDescent="0.2">
      <c r="A190" s="472"/>
      <c r="B190" s="530"/>
      <c r="C190" s="513"/>
      <c r="D190" s="514"/>
      <c r="E190" s="477"/>
      <c r="F190" s="139"/>
      <c r="G190" s="140"/>
      <c r="H190" s="139"/>
      <c r="I190" s="140"/>
      <c r="J190" s="139"/>
      <c r="K190" s="140"/>
      <c r="L190" s="139"/>
      <c r="M190" s="140"/>
      <c r="N190" s="453"/>
      <c r="O190" s="23">
        <v>0</v>
      </c>
      <c r="P190" s="23"/>
      <c r="Q190" s="23"/>
    </row>
    <row r="191" spans="1:17" ht="12" customHeight="1" x14ac:dyDescent="0.2">
      <c r="A191" s="472"/>
      <c r="B191" s="530"/>
      <c r="C191" s="513"/>
      <c r="D191" s="514"/>
      <c r="E191" s="477"/>
      <c r="F191" s="139"/>
      <c r="G191" s="140"/>
      <c r="H191" s="139"/>
      <c r="I191" s="140"/>
      <c r="J191" s="139"/>
      <c r="K191" s="140"/>
      <c r="L191" s="139"/>
      <c r="M191" s="140"/>
      <c r="N191" s="453"/>
      <c r="O191" s="23">
        <v>0</v>
      </c>
      <c r="P191" s="23"/>
      <c r="Q191" s="23"/>
    </row>
    <row r="192" spans="1:17" ht="12" customHeight="1" x14ac:dyDescent="0.2">
      <c r="A192" s="472"/>
      <c r="B192" s="530"/>
      <c r="C192" s="513"/>
      <c r="D192" s="514"/>
      <c r="E192" s="477"/>
      <c r="F192" s="139"/>
      <c r="G192" s="140"/>
      <c r="H192" s="139"/>
      <c r="I192" s="140"/>
      <c r="J192" s="139"/>
      <c r="K192" s="140"/>
      <c r="L192" s="139"/>
      <c r="M192" s="140"/>
      <c r="N192" s="453"/>
      <c r="O192" s="23">
        <v>0</v>
      </c>
      <c r="P192" s="23"/>
      <c r="Q192" s="23"/>
    </row>
    <row r="193" spans="1:17" ht="12" customHeight="1" x14ac:dyDescent="0.2">
      <c r="A193" s="472"/>
      <c r="B193" s="530"/>
      <c r="C193" s="513"/>
      <c r="D193" s="514"/>
      <c r="E193" s="477"/>
      <c r="F193" s="139"/>
      <c r="G193" s="140"/>
      <c r="H193" s="139"/>
      <c r="I193" s="140"/>
      <c r="J193" s="139"/>
      <c r="K193" s="140"/>
      <c r="L193" s="139"/>
      <c r="M193" s="140"/>
      <c r="N193" s="453"/>
      <c r="O193" s="23">
        <v>0</v>
      </c>
      <c r="P193" s="23"/>
      <c r="Q193" s="23"/>
    </row>
    <row r="194" spans="1:17" ht="12" customHeight="1" thickBot="1" x14ac:dyDescent="0.25">
      <c r="A194" s="342"/>
      <c r="B194" s="531"/>
      <c r="C194" s="532"/>
      <c r="D194" s="533"/>
      <c r="E194" s="534"/>
      <c r="F194" s="142"/>
      <c r="G194" s="143"/>
      <c r="H194" s="142"/>
      <c r="I194" s="143"/>
      <c r="J194" s="142"/>
      <c r="K194" s="143"/>
      <c r="L194" s="142"/>
      <c r="M194" s="143"/>
      <c r="N194" s="455"/>
      <c r="O194" s="23">
        <v>0</v>
      </c>
      <c r="P194" s="23"/>
      <c r="Q194" s="23"/>
    </row>
    <row r="195" spans="1:17" ht="13.5" thickBot="1" x14ac:dyDescent="0.25">
      <c r="A195" s="24"/>
      <c r="B195" s="535"/>
      <c r="C195" s="536"/>
      <c r="D195" s="536"/>
      <c r="E195" s="536"/>
      <c r="F195" s="537"/>
      <c r="G195" s="537"/>
      <c r="H195" s="537"/>
      <c r="I195" s="537"/>
      <c r="J195" s="537"/>
      <c r="K195" s="537"/>
      <c r="L195" s="537"/>
      <c r="M195" s="537"/>
      <c r="N195" s="538"/>
      <c r="O195" s="23"/>
      <c r="P195" s="23"/>
      <c r="Q195" s="23"/>
    </row>
    <row r="196" spans="1:17" ht="16.5" thickBot="1" x14ac:dyDescent="0.3">
      <c r="A196" s="24"/>
      <c r="B196" s="539" t="s">
        <v>433</v>
      </c>
      <c r="C196" s="540"/>
      <c r="D196" s="540"/>
      <c r="E196" s="540"/>
      <c r="F196" s="540"/>
      <c r="G196" s="540"/>
      <c r="H196" s="540"/>
      <c r="I196" s="540"/>
      <c r="J196" s="540"/>
      <c r="K196" s="540"/>
      <c r="L196" s="540"/>
      <c r="M196" s="540"/>
      <c r="N196" s="336"/>
      <c r="O196" s="23"/>
      <c r="P196" s="23"/>
      <c r="Q196" s="23"/>
    </row>
    <row r="197" spans="1:17" ht="25.5" customHeight="1" x14ac:dyDescent="0.2">
      <c r="A197" s="24" t="s">
        <v>434</v>
      </c>
      <c r="B197" s="339" t="s">
        <v>761</v>
      </c>
      <c r="C197" s="340"/>
      <c r="D197" s="541"/>
      <c r="E197" s="542"/>
      <c r="F197" s="144"/>
      <c r="G197" s="545" t="s">
        <v>436</v>
      </c>
      <c r="H197" s="546"/>
      <c r="I197" s="546"/>
      <c r="J197" s="546"/>
      <c r="K197" s="546"/>
      <c r="L197" s="546"/>
      <c r="M197" s="547"/>
      <c r="N197" s="542"/>
      <c r="O197" s="23">
        <v>1</v>
      </c>
      <c r="P197" s="23"/>
      <c r="Q197" s="23"/>
    </row>
    <row r="198" spans="1:17" ht="15.75" customHeight="1" x14ac:dyDescent="0.2">
      <c r="A198" s="24" t="s">
        <v>437</v>
      </c>
      <c r="B198" s="548" t="s">
        <v>438</v>
      </c>
      <c r="C198" s="549"/>
      <c r="D198" s="550"/>
      <c r="E198" s="543"/>
      <c r="F198" s="520"/>
      <c r="G198" s="319"/>
      <c r="H198" s="319"/>
      <c r="I198" s="319"/>
      <c r="J198" s="319"/>
      <c r="K198" s="319"/>
      <c r="L198" s="319"/>
      <c r="M198" s="521"/>
      <c r="N198" s="543"/>
      <c r="O198" s="23">
        <v>2</v>
      </c>
      <c r="P198" s="23">
        <f>ROW(F197)</f>
        <v>197</v>
      </c>
      <c r="Q198" s="23" t="s">
        <v>440</v>
      </c>
    </row>
    <row r="199" spans="1:17" ht="15.75" customHeight="1" thickBot="1" x14ac:dyDescent="0.25">
      <c r="A199" s="24" t="s">
        <v>441</v>
      </c>
      <c r="B199" s="402" t="s">
        <v>442</v>
      </c>
      <c r="C199" s="403"/>
      <c r="D199" s="403"/>
      <c r="E199" s="544"/>
      <c r="F199" s="145"/>
      <c r="G199" s="522"/>
      <c r="H199" s="523"/>
      <c r="I199" s="523"/>
      <c r="J199" s="523"/>
      <c r="K199" s="523"/>
      <c r="L199" s="523"/>
      <c r="M199" s="524"/>
      <c r="N199" s="543"/>
      <c r="O199" s="23">
        <v>1</v>
      </c>
      <c r="P199" s="23"/>
      <c r="Q199" s="23"/>
    </row>
    <row r="200" spans="1:17" ht="15" customHeight="1" x14ac:dyDescent="0.2">
      <c r="A200" s="24"/>
      <c r="B200" s="525" t="s">
        <v>762</v>
      </c>
      <c r="C200" s="526"/>
      <c r="D200" s="526"/>
      <c r="E200" s="146"/>
      <c r="F200" s="527" t="s">
        <v>160</v>
      </c>
      <c r="G200" s="528"/>
      <c r="H200" s="527"/>
      <c r="I200" s="528"/>
      <c r="J200" s="527"/>
      <c r="K200" s="528"/>
      <c r="L200" s="527"/>
      <c r="M200" s="528"/>
      <c r="N200" s="543"/>
      <c r="O200" s="23">
        <f>9-COUNTBLANK(F200:N200)</f>
        <v>1</v>
      </c>
      <c r="P200" s="23"/>
      <c r="Q200" s="23"/>
    </row>
    <row r="201" spans="1:17" ht="15" customHeight="1" x14ac:dyDescent="0.2">
      <c r="A201" s="24" t="s">
        <v>443</v>
      </c>
      <c r="B201" s="358" t="s">
        <v>444</v>
      </c>
      <c r="C201" s="359"/>
      <c r="D201" s="359"/>
      <c r="E201" s="147" t="s">
        <v>445</v>
      </c>
      <c r="F201" s="551"/>
      <c r="G201" s="552"/>
      <c r="H201" s="551"/>
      <c r="I201" s="552"/>
      <c r="J201" s="551"/>
      <c r="K201" s="552"/>
      <c r="L201" s="553"/>
      <c r="M201" s="554"/>
      <c r="N201" s="543"/>
      <c r="O201" s="23">
        <v>1</v>
      </c>
      <c r="P201" s="23"/>
      <c r="Q201" s="23"/>
    </row>
    <row r="202" spans="1:17" ht="15" customHeight="1" x14ac:dyDescent="0.2">
      <c r="A202" s="24" t="s">
        <v>446</v>
      </c>
      <c r="B202" s="358" t="s">
        <v>447</v>
      </c>
      <c r="C202" s="359"/>
      <c r="D202" s="359"/>
      <c r="E202" s="147" t="s">
        <v>131</v>
      </c>
      <c r="F202" s="555"/>
      <c r="G202" s="556"/>
      <c r="H202" s="551"/>
      <c r="I202" s="552"/>
      <c r="J202" s="551"/>
      <c r="K202" s="552"/>
      <c r="L202" s="553"/>
      <c r="M202" s="554"/>
      <c r="N202" s="543"/>
      <c r="O202" s="23">
        <v>1</v>
      </c>
      <c r="P202" s="23"/>
      <c r="Q202" s="23"/>
    </row>
    <row r="203" spans="1:17" ht="15" customHeight="1" x14ac:dyDescent="0.2">
      <c r="A203" s="24" t="s">
        <v>448</v>
      </c>
      <c r="B203" s="358" t="s">
        <v>449</v>
      </c>
      <c r="C203" s="359"/>
      <c r="D203" s="359"/>
      <c r="E203" s="147" t="s">
        <v>55</v>
      </c>
      <c r="F203" s="551"/>
      <c r="G203" s="552"/>
      <c r="H203" s="551"/>
      <c r="I203" s="552"/>
      <c r="J203" s="551"/>
      <c r="K203" s="552"/>
      <c r="L203" s="553"/>
      <c r="M203" s="554"/>
      <c r="N203" s="543"/>
      <c r="O203" s="23">
        <v>1</v>
      </c>
      <c r="P203" s="23"/>
      <c r="Q203" s="23"/>
    </row>
    <row r="204" spans="1:17" ht="15" customHeight="1" x14ac:dyDescent="0.2">
      <c r="A204" s="24" t="s">
        <v>450</v>
      </c>
      <c r="B204" s="358" t="s">
        <v>451</v>
      </c>
      <c r="C204" s="359"/>
      <c r="D204" s="359"/>
      <c r="E204" s="147" t="s">
        <v>452</v>
      </c>
      <c r="F204" s="551"/>
      <c r="G204" s="552"/>
      <c r="H204" s="551"/>
      <c r="I204" s="552"/>
      <c r="J204" s="551"/>
      <c r="K204" s="552"/>
      <c r="L204" s="553"/>
      <c r="M204" s="554"/>
      <c r="N204" s="543"/>
      <c r="O204" s="23">
        <v>1</v>
      </c>
      <c r="P204" s="23"/>
      <c r="Q204" s="23"/>
    </row>
    <row r="205" spans="1:17" ht="15" customHeight="1" x14ac:dyDescent="0.2">
      <c r="A205" s="24" t="s">
        <v>453</v>
      </c>
      <c r="B205" s="358" t="s">
        <v>454</v>
      </c>
      <c r="C205" s="359"/>
      <c r="D205" s="359"/>
      <c r="E205" s="147" t="s">
        <v>55</v>
      </c>
      <c r="F205" s="551"/>
      <c r="G205" s="552"/>
      <c r="H205" s="551"/>
      <c r="I205" s="552"/>
      <c r="J205" s="551"/>
      <c r="K205" s="552"/>
      <c r="L205" s="553"/>
      <c r="M205" s="554"/>
      <c r="N205" s="543"/>
      <c r="O205" s="23">
        <v>1</v>
      </c>
      <c r="P205" s="23"/>
      <c r="Q205" s="23"/>
    </row>
    <row r="206" spans="1:17" ht="15" customHeight="1" x14ac:dyDescent="0.2">
      <c r="A206" s="24" t="s">
        <v>455</v>
      </c>
      <c r="B206" s="358" t="s">
        <v>456</v>
      </c>
      <c r="C206" s="359"/>
      <c r="D206" s="359"/>
      <c r="E206" s="147" t="s">
        <v>452</v>
      </c>
      <c r="F206" s="551"/>
      <c r="G206" s="552"/>
      <c r="H206" s="551"/>
      <c r="I206" s="552"/>
      <c r="J206" s="551"/>
      <c r="K206" s="552"/>
      <c r="L206" s="553"/>
      <c r="M206" s="554"/>
      <c r="N206" s="543"/>
      <c r="O206" s="23">
        <v>1</v>
      </c>
      <c r="P206" s="23"/>
      <c r="Q206" s="23"/>
    </row>
    <row r="207" spans="1:17" ht="12.75" customHeight="1" x14ac:dyDescent="0.2">
      <c r="A207" s="24" t="s">
        <v>457</v>
      </c>
      <c r="B207" s="358" t="s">
        <v>458</v>
      </c>
      <c r="C207" s="359"/>
      <c r="D207" s="359"/>
      <c r="E207" s="147" t="s">
        <v>55</v>
      </c>
      <c r="F207" s="551"/>
      <c r="G207" s="552"/>
      <c r="H207" s="551"/>
      <c r="I207" s="552"/>
      <c r="J207" s="551"/>
      <c r="K207" s="552"/>
      <c r="L207" s="553"/>
      <c r="M207" s="554"/>
      <c r="N207" s="543"/>
      <c r="O207" s="23">
        <v>1</v>
      </c>
      <c r="P207" s="23"/>
      <c r="Q207" s="23"/>
    </row>
    <row r="208" spans="1:17" ht="15" customHeight="1" x14ac:dyDescent="0.2">
      <c r="A208" s="24" t="s">
        <v>459</v>
      </c>
      <c r="B208" s="358" t="s">
        <v>460</v>
      </c>
      <c r="C208" s="359"/>
      <c r="D208" s="359"/>
      <c r="E208" s="147" t="s">
        <v>452</v>
      </c>
      <c r="F208" s="551"/>
      <c r="G208" s="552"/>
      <c r="H208" s="551"/>
      <c r="I208" s="552"/>
      <c r="J208" s="551"/>
      <c r="K208" s="552"/>
      <c r="L208" s="553"/>
      <c r="M208" s="554"/>
      <c r="N208" s="543"/>
      <c r="O208" s="23">
        <v>1</v>
      </c>
      <c r="P208" s="23"/>
      <c r="Q208" s="23"/>
    </row>
    <row r="209" spans="1:17" ht="15" customHeight="1" x14ac:dyDescent="0.2">
      <c r="A209" s="24" t="s">
        <v>461</v>
      </c>
      <c r="B209" s="358" t="s">
        <v>462</v>
      </c>
      <c r="C209" s="359"/>
      <c r="D209" s="359"/>
      <c r="E209" s="147" t="s">
        <v>55</v>
      </c>
      <c r="F209" s="551"/>
      <c r="G209" s="552"/>
      <c r="H209" s="551"/>
      <c r="I209" s="552"/>
      <c r="J209" s="551"/>
      <c r="K209" s="552"/>
      <c r="L209" s="553"/>
      <c r="M209" s="554"/>
      <c r="N209" s="543"/>
      <c r="O209" s="23">
        <v>1</v>
      </c>
      <c r="P209" s="23"/>
      <c r="Q209" s="23"/>
    </row>
    <row r="210" spans="1:17" ht="15" customHeight="1" x14ac:dyDescent="0.2">
      <c r="A210" s="24" t="s">
        <v>463</v>
      </c>
      <c r="B210" s="358" t="s">
        <v>464</v>
      </c>
      <c r="C210" s="359"/>
      <c r="D210" s="359"/>
      <c r="E210" s="147" t="s">
        <v>452</v>
      </c>
      <c r="F210" s="551"/>
      <c r="G210" s="552"/>
      <c r="H210" s="551"/>
      <c r="I210" s="552"/>
      <c r="J210" s="551"/>
      <c r="K210" s="552"/>
      <c r="L210" s="553"/>
      <c r="M210" s="554"/>
      <c r="N210" s="543"/>
      <c r="O210" s="23">
        <v>1</v>
      </c>
      <c r="P210" s="23"/>
      <c r="Q210" s="23"/>
    </row>
    <row r="211" spans="1:17" ht="24.75" customHeight="1" x14ac:dyDescent="0.2">
      <c r="A211" s="24" t="s">
        <v>465</v>
      </c>
      <c r="B211" s="358" t="s">
        <v>763</v>
      </c>
      <c r="C211" s="359"/>
      <c r="D211" s="557"/>
      <c r="E211" s="147" t="s">
        <v>55</v>
      </c>
      <c r="F211" s="551"/>
      <c r="G211" s="552"/>
      <c r="H211" s="551"/>
      <c r="I211" s="552"/>
      <c r="J211" s="551"/>
      <c r="K211" s="552"/>
      <c r="L211" s="551"/>
      <c r="M211" s="552"/>
      <c r="N211" s="543"/>
      <c r="O211" s="23">
        <v>1</v>
      </c>
      <c r="P211" s="23"/>
      <c r="Q211" s="23"/>
    </row>
    <row r="212" spans="1:17" ht="15.75" customHeight="1" x14ac:dyDescent="0.2">
      <c r="A212" s="148"/>
      <c r="B212" s="368" t="s">
        <v>466</v>
      </c>
      <c r="C212" s="369"/>
      <c r="D212" s="558"/>
      <c r="E212" s="149"/>
      <c r="F212" s="559"/>
      <c r="G212" s="560"/>
      <c r="H212" s="560"/>
      <c r="I212" s="560"/>
      <c r="J212" s="560"/>
      <c r="K212" s="560"/>
      <c r="L212" s="560"/>
      <c r="M212" s="561"/>
      <c r="N212" s="543"/>
      <c r="O212" s="23">
        <v>0</v>
      </c>
      <c r="P212" s="23"/>
      <c r="Q212" s="23"/>
    </row>
    <row r="213" spans="1:17" ht="15.75" customHeight="1" x14ac:dyDescent="0.2">
      <c r="A213" s="150" t="s">
        <v>467</v>
      </c>
      <c r="B213" s="151"/>
      <c r="C213" s="562" t="s">
        <v>468</v>
      </c>
      <c r="D213" s="563"/>
      <c r="E213" s="152" t="s">
        <v>131</v>
      </c>
      <c r="F213" s="555"/>
      <c r="G213" s="556"/>
      <c r="H213" s="555"/>
      <c r="I213" s="556"/>
      <c r="J213" s="555"/>
      <c r="K213" s="556"/>
      <c r="L213" s="555"/>
      <c r="M213" s="556"/>
      <c r="N213" s="543"/>
      <c r="O213" s="23">
        <v>1</v>
      </c>
      <c r="P213" s="23"/>
      <c r="Q213" s="23"/>
    </row>
    <row r="214" spans="1:17" ht="15.75" customHeight="1" thickBot="1" x14ac:dyDescent="0.25">
      <c r="A214" s="153" t="s">
        <v>469</v>
      </c>
      <c r="B214" s="141"/>
      <c r="C214" s="532" t="s">
        <v>470</v>
      </c>
      <c r="D214" s="564"/>
      <c r="E214" s="154" t="s">
        <v>131</v>
      </c>
      <c r="F214" s="565"/>
      <c r="G214" s="566"/>
      <c r="H214" s="565"/>
      <c r="I214" s="566"/>
      <c r="J214" s="565"/>
      <c r="K214" s="566"/>
      <c r="L214" s="565"/>
      <c r="M214" s="566"/>
      <c r="N214" s="544"/>
      <c r="O214" s="23">
        <v>1</v>
      </c>
      <c r="P214" s="23"/>
      <c r="Q214" s="23"/>
    </row>
    <row r="215" spans="1:17" ht="15.75" customHeight="1" thickBot="1" x14ac:dyDescent="0.25">
      <c r="A215" s="42"/>
      <c r="B215" s="535"/>
      <c r="C215" s="536"/>
      <c r="D215" s="536"/>
      <c r="E215" s="536"/>
      <c r="F215" s="536"/>
      <c r="G215" s="536"/>
      <c r="H215" s="536"/>
      <c r="I215" s="536"/>
      <c r="J215" s="536"/>
      <c r="K215" s="536"/>
      <c r="L215" s="536"/>
      <c r="M215" s="536"/>
      <c r="N215" s="538"/>
      <c r="O215" s="23"/>
      <c r="P215" s="23"/>
      <c r="Q215" s="23"/>
    </row>
    <row r="216" spans="1:17" ht="16.5" thickBot="1" x14ac:dyDescent="0.3">
      <c r="A216" s="24"/>
      <c r="B216" s="334" t="s">
        <v>471</v>
      </c>
      <c r="C216" s="335"/>
      <c r="D216" s="335"/>
      <c r="E216" s="335"/>
      <c r="F216" s="335"/>
      <c r="G216" s="335"/>
      <c r="H216" s="335"/>
      <c r="I216" s="335"/>
      <c r="J216" s="335"/>
      <c r="K216" s="335"/>
      <c r="L216" s="335"/>
      <c r="M216" s="335"/>
      <c r="N216" s="336"/>
      <c r="O216" s="23"/>
      <c r="P216" s="23"/>
      <c r="Q216" s="23"/>
    </row>
    <row r="217" spans="1:17" ht="13.5" thickBot="1" x14ac:dyDescent="0.25">
      <c r="A217" s="24"/>
      <c r="B217" s="592" t="s">
        <v>472</v>
      </c>
      <c r="C217" s="593"/>
      <c r="D217" s="593"/>
      <c r="E217" s="593"/>
      <c r="F217" s="593"/>
      <c r="G217" s="593"/>
      <c r="H217" s="593"/>
      <c r="I217" s="593"/>
      <c r="J217" s="593"/>
      <c r="K217" s="593"/>
      <c r="L217" s="593"/>
      <c r="M217" s="593"/>
      <c r="N217" s="594"/>
      <c r="O217" s="23"/>
      <c r="P217" s="23"/>
      <c r="Q217" s="23"/>
    </row>
    <row r="218" spans="1:17" ht="12.75" customHeight="1" x14ac:dyDescent="0.2">
      <c r="A218" s="24"/>
      <c r="B218" s="118"/>
      <c r="C218" s="567" t="s">
        <v>473</v>
      </c>
      <c r="D218" s="568"/>
      <c r="E218" s="571"/>
      <c r="F218" s="574" t="s">
        <v>474</v>
      </c>
      <c r="G218" s="574"/>
      <c r="H218" s="574"/>
      <c r="I218" s="574"/>
      <c r="J218" s="574"/>
      <c r="K218" s="574"/>
      <c r="L218" s="574"/>
      <c r="M218" s="575"/>
      <c r="N218" s="37"/>
      <c r="O218" s="23"/>
      <c r="P218" s="23"/>
      <c r="Q218" s="23"/>
    </row>
    <row r="219" spans="1:17" ht="13.5" thickBot="1" x14ac:dyDescent="0.25">
      <c r="A219" s="24"/>
      <c r="B219" s="118"/>
      <c r="C219" s="569"/>
      <c r="D219" s="570"/>
      <c r="E219" s="573"/>
      <c r="F219" s="578"/>
      <c r="G219" s="578"/>
      <c r="H219" s="578"/>
      <c r="I219" s="578"/>
      <c r="J219" s="578"/>
      <c r="K219" s="578"/>
      <c r="L219" s="578"/>
      <c r="M219" s="579"/>
      <c r="N219" s="37"/>
      <c r="O219" s="23"/>
      <c r="P219" s="23"/>
      <c r="Q219" s="23"/>
    </row>
    <row r="220" spans="1:17" ht="13.5" thickBot="1" x14ac:dyDescent="0.25">
      <c r="A220" s="24"/>
      <c r="B220" s="118"/>
      <c r="C220" s="155"/>
      <c r="D220" s="155"/>
      <c r="E220" s="156"/>
      <c r="F220" s="35"/>
      <c r="G220" s="35"/>
      <c r="H220" s="35"/>
      <c r="I220" s="35"/>
      <c r="J220" s="35"/>
      <c r="K220" s="35"/>
      <c r="L220" s="35"/>
      <c r="M220" s="35"/>
      <c r="N220" s="37"/>
      <c r="O220" s="23"/>
      <c r="P220" s="23"/>
      <c r="Q220" s="23"/>
    </row>
    <row r="221" spans="1:17" x14ac:dyDescent="0.2">
      <c r="A221" s="24"/>
      <c r="B221" s="118"/>
      <c r="C221" s="567" t="s">
        <v>475</v>
      </c>
      <c r="D221" s="568"/>
      <c r="E221" s="571"/>
      <c r="F221" s="574" t="s">
        <v>476</v>
      </c>
      <c r="G221" s="574"/>
      <c r="H221" s="574"/>
      <c r="I221" s="574"/>
      <c r="J221" s="574"/>
      <c r="K221" s="574"/>
      <c r="L221" s="574"/>
      <c r="M221" s="575"/>
      <c r="N221" s="37"/>
      <c r="O221" s="23"/>
      <c r="P221" s="23"/>
      <c r="Q221" s="23"/>
    </row>
    <row r="222" spans="1:17" x14ac:dyDescent="0.2">
      <c r="A222" s="24"/>
      <c r="B222" s="118"/>
      <c r="C222" s="361"/>
      <c r="D222" s="362"/>
      <c r="E222" s="572"/>
      <c r="F222" s="576"/>
      <c r="G222" s="576"/>
      <c r="H222" s="576"/>
      <c r="I222" s="576"/>
      <c r="J222" s="576"/>
      <c r="K222" s="576"/>
      <c r="L222" s="576"/>
      <c r="M222" s="577"/>
      <c r="N222" s="37"/>
      <c r="O222" s="23"/>
      <c r="P222" s="23"/>
      <c r="Q222" s="23"/>
    </row>
    <row r="223" spans="1:17" x14ac:dyDescent="0.2">
      <c r="A223" s="24"/>
      <c r="B223" s="118"/>
      <c r="C223" s="361"/>
      <c r="D223" s="362"/>
      <c r="E223" s="572"/>
      <c r="F223" s="576"/>
      <c r="G223" s="576"/>
      <c r="H223" s="576"/>
      <c r="I223" s="576"/>
      <c r="J223" s="576"/>
      <c r="K223" s="576"/>
      <c r="L223" s="576"/>
      <c r="M223" s="577"/>
      <c r="N223" s="37"/>
      <c r="O223" s="23"/>
      <c r="P223" s="23"/>
      <c r="Q223" s="23"/>
    </row>
    <row r="224" spans="1:17" ht="13.5" thickBot="1" x14ac:dyDescent="0.25">
      <c r="A224" s="24"/>
      <c r="B224" s="118"/>
      <c r="C224" s="569"/>
      <c r="D224" s="570"/>
      <c r="E224" s="573"/>
      <c r="F224" s="578"/>
      <c r="G224" s="578"/>
      <c r="H224" s="578"/>
      <c r="I224" s="578"/>
      <c r="J224" s="578"/>
      <c r="K224" s="578"/>
      <c r="L224" s="578"/>
      <c r="M224" s="579"/>
      <c r="N224" s="37"/>
      <c r="O224" s="23"/>
      <c r="P224" s="23"/>
      <c r="Q224" s="23"/>
    </row>
    <row r="225" spans="1:17" ht="13.5" thickBot="1" x14ac:dyDescent="0.25">
      <c r="A225" s="24"/>
      <c r="B225" s="157"/>
      <c r="C225" s="158"/>
      <c r="D225" s="158"/>
      <c r="E225" s="159"/>
      <c r="F225" s="160"/>
      <c r="G225" s="160"/>
      <c r="H225" s="160"/>
      <c r="I225" s="160"/>
      <c r="J225" s="160"/>
      <c r="K225" s="160"/>
      <c r="L225" s="44"/>
      <c r="M225" s="44"/>
      <c r="N225" s="45"/>
      <c r="O225" s="23"/>
      <c r="P225" s="23"/>
      <c r="Q225" s="23"/>
    </row>
    <row r="226" spans="1:17" ht="13.5" thickBot="1" x14ac:dyDescent="0.25">
      <c r="A226" s="24"/>
      <c r="B226" s="580" t="s">
        <v>477</v>
      </c>
      <c r="C226" s="581"/>
      <c r="D226" s="581"/>
      <c r="E226" s="581"/>
      <c r="F226" s="582"/>
      <c r="G226" s="582"/>
      <c r="H226" s="582"/>
      <c r="I226" s="582"/>
      <c r="J226" s="582"/>
      <c r="K226" s="582"/>
      <c r="L226" s="582"/>
      <c r="M226" s="581"/>
      <c r="N226" s="583"/>
      <c r="O226" s="23"/>
      <c r="P226" s="23"/>
      <c r="Q226" s="23"/>
    </row>
    <row r="227" spans="1:17" ht="16.5" customHeight="1" x14ac:dyDescent="0.2">
      <c r="A227" s="24" t="s">
        <v>478</v>
      </c>
      <c r="B227" s="358" t="s">
        <v>479</v>
      </c>
      <c r="C227" s="359"/>
      <c r="D227" s="59" t="s">
        <v>480</v>
      </c>
      <c r="E227" s="161" t="s">
        <v>481</v>
      </c>
      <c r="F227" s="162"/>
      <c r="G227" s="584"/>
      <c r="H227" s="586" t="s">
        <v>482</v>
      </c>
      <c r="I227" s="587"/>
      <c r="J227" s="587"/>
      <c r="K227" s="588"/>
      <c r="L227" s="163">
        <f>SQRT(F4^2-F5^2)</f>
        <v>0</v>
      </c>
      <c r="M227" s="35"/>
      <c r="N227" s="37"/>
      <c r="O227" s="23">
        <f>ROUND(SQRT(F4^2-F5^2),2)</f>
        <v>0</v>
      </c>
      <c r="P227" s="23"/>
      <c r="Q227" s="23"/>
    </row>
    <row r="228" spans="1:17" ht="15.75" customHeight="1" x14ac:dyDescent="0.2">
      <c r="A228" s="24" t="s">
        <v>483</v>
      </c>
      <c r="B228" s="358"/>
      <c r="C228" s="359"/>
      <c r="D228" s="59" t="s">
        <v>484</v>
      </c>
      <c r="E228" s="161" t="s">
        <v>481</v>
      </c>
      <c r="F228" s="164"/>
      <c r="G228" s="585"/>
      <c r="H228" s="589"/>
      <c r="I228" s="590"/>
      <c r="J228" s="590"/>
      <c r="K228" s="591"/>
      <c r="L228" s="165">
        <f>-L227</f>
        <v>0</v>
      </c>
      <c r="M228" s="35"/>
      <c r="N228" s="37"/>
      <c r="O228" s="23">
        <f>-O227</f>
        <v>0</v>
      </c>
      <c r="P228" s="23"/>
      <c r="Q228" s="23"/>
    </row>
    <row r="229" spans="1:17" ht="25.5" customHeight="1" thickBot="1" x14ac:dyDescent="0.25">
      <c r="A229" s="24" t="s">
        <v>485</v>
      </c>
      <c r="B229" s="597" t="s">
        <v>486</v>
      </c>
      <c r="C229" s="598"/>
      <c r="D229" s="59"/>
      <c r="E229" s="62" t="s">
        <v>189</v>
      </c>
      <c r="F229" s="166"/>
      <c r="G229" s="599"/>
      <c r="H229" s="600"/>
      <c r="I229" s="600"/>
      <c r="J229" s="600"/>
      <c r="K229" s="600"/>
      <c r="L229" s="601"/>
      <c r="M229" s="35"/>
      <c r="N229" s="37"/>
      <c r="O229" s="23">
        <v>1</v>
      </c>
      <c r="P229" s="23"/>
      <c r="Q229" s="23"/>
    </row>
    <row r="230" spans="1:17" ht="15" customHeight="1" x14ac:dyDescent="0.2">
      <c r="A230" s="24"/>
      <c r="B230" s="499" t="s">
        <v>487</v>
      </c>
      <c r="C230" s="602"/>
      <c r="D230" s="59"/>
      <c r="E230" s="603"/>
      <c r="F230" s="606" t="s">
        <v>488</v>
      </c>
      <c r="G230" s="607"/>
      <c r="H230" s="606" t="s">
        <v>489</v>
      </c>
      <c r="I230" s="607"/>
      <c r="J230" s="606" t="s">
        <v>490</v>
      </c>
      <c r="K230" s="607"/>
      <c r="L230" s="606" t="s">
        <v>491</v>
      </c>
      <c r="M230" s="607"/>
      <c r="N230" s="37"/>
      <c r="O230" s="23"/>
      <c r="P230" s="23"/>
      <c r="Q230" s="23"/>
    </row>
    <row r="231" spans="1:17" x14ac:dyDescent="0.2">
      <c r="A231" s="24" t="s">
        <v>492</v>
      </c>
      <c r="B231" s="509"/>
      <c r="C231" s="347"/>
      <c r="D231" s="59" t="s">
        <v>493</v>
      </c>
      <c r="E231" s="604"/>
      <c r="F231" s="595"/>
      <c r="G231" s="596"/>
      <c r="H231" s="595"/>
      <c r="I231" s="596"/>
      <c r="J231" s="595"/>
      <c r="K231" s="596"/>
      <c r="L231" s="595"/>
      <c r="M231" s="596"/>
      <c r="N231" s="37"/>
      <c r="O231" s="23">
        <f>COUNTA(vbaVar)</f>
        <v>0</v>
      </c>
      <c r="P231" s="23">
        <f>COUNTIF(vbaVar,"Fixed Capacitor")</f>
        <v>0</v>
      </c>
      <c r="Q231" s="23">
        <f>COUNTIF(vbaVar,"SVD")</f>
        <v>0</v>
      </c>
    </row>
    <row r="232" spans="1:17" ht="51.75" x14ac:dyDescent="0.2">
      <c r="A232" s="24" t="s">
        <v>495</v>
      </c>
      <c r="B232" s="509"/>
      <c r="C232" s="347"/>
      <c r="D232" s="168" t="s">
        <v>764</v>
      </c>
      <c r="E232" s="605"/>
      <c r="F232" s="169"/>
      <c r="G232" s="170" t="s">
        <v>497</v>
      </c>
      <c r="H232" s="169"/>
      <c r="I232" s="170" t="s">
        <v>497</v>
      </c>
      <c r="J232" s="169"/>
      <c r="K232" s="170" t="s">
        <v>497</v>
      </c>
      <c r="L232" s="169"/>
      <c r="M232" s="170" t="s">
        <v>497</v>
      </c>
      <c r="N232" s="37"/>
      <c r="O232" s="23">
        <v>2</v>
      </c>
      <c r="P232" s="23">
        <f>ROW(F231)</f>
        <v>231</v>
      </c>
      <c r="Q232" s="23" t="s">
        <v>234</v>
      </c>
    </row>
    <row r="233" spans="1:17" x14ac:dyDescent="0.2">
      <c r="A233" s="24" t="s">
        <v>498</v>
      </c>
      <c r="B233" s="509"/>
      <c r="C233" s="347"/>
      <c r="D233" s="59" t="s">
        <v>480</v>
      </c>
      <c r="E233" s="161" t="s">
        <v>481</v>
      </c>
      <c r="F233" s="551"/>
      <c r="G233" s="552"/>
      <c r="H233" s="551"/>
      <c r="I233" s="552"/>
      <c r="J233" s="551"/>
      <c r="K233" s="552"/>
      <c r="L233" s="553"/>
      <c r="M233" s="554"/>
      <c r="N233" s="37"/>
      <c r="O233" s="23">
        <v>1</v>
      </c>
      <c r="P233" s="23"/>
      <c r="Q233" s="23"/>
    </row>
    <row r="234" spans="1:17" x14ac:dyDescent="0.2">
      <c r="A234" s="24" t="s">
        <v>499</v>
      </c>
      <c r="B234" s="509"/>
      <c r="C234" s="347"/>
      <c r="D234" s="59" t="s">
        <v>484</v>
      </c>
      <c r="E234" s="161" t="s">
        <v>481</v>
      </c>
      <c r="F234" s="551"/>
      <c r="G234" s="552"/>
      <c r="H234" s="551"/>
      <c r="I234" s="552"/>
      <c r="J234" s="551"/>
      <c r="K234" s="552"/>
      <c r="L234" s="553"/>
      <c r="M234" s="554"/>
      <c r="N234" s="37"/>
      <c r="O234" s="23">
        <v>1</v>
      </c>
      <c r="P234" s="23"/>
      <c r="Q234" s="23"/>
    </row>
    <row r="235" spans="1:17" ht="13.5" thickBot="1" x14ac:dyDescent="0.25">
      <c r="A235" s="24" t="s">
        <v>500</v>
      </c>
      <c r="B235" s="509"/>
      <c r="C235" s="347"/>
      <c r="D235" s="59" t="s">
        <v>501</v>
      </c>
      <c r="E235" s="620"/>
      <c r="F235" s="623"/>
      <c r="G235" s="624"/>
      <c r="H235" s="623"/>
      <c r="I235" s="624"/>
      <c r="J235" s="623"/>
      <c r="K235" s="624"/>
      <c r="L235" s="625"/>
      <c r="M235" s="626"/>
      <c r="N235" s="37"/>
      <c r="O235" s="23">
        <v>1</v>
      </c>
      <c r="P235" s="23"/>
      <c r="Q235" s="23"/>
    </row>
    <row r="236" spans="1:17" ht="15" customHeight="1" x14ac:dyDescent="0.2">
      <c r="A236" s="24" t="s">
        <v>502</v>
      </c>
      <c r="B236" s="361" t="s">
        <v>503</v>
      </c>
      <c r="C236" s="362"/>
      <c r="D236" s="63" t="s">
        <v>480</v>
      </c>
      <c r="E236" s="621"/>
      <c r="F236" s="171">
        <f>F227+SUM(F233:M233)</f>
        <v>0</v>
      </c>
      <c r="G236" s="608"/>
      <c r="H236" s="609"/>
      <c r="I236" s="609"/>
      <c r="J236" s="609"/>
      <c r="K236" s="609"/>
      <c r="L236" s="609"/>
      <c r="M236" s="610"/>
      <c r="N236" s="37"/>
      <c r="O236" s="23"/>
      <c r="P236" s="23"/>
      <c r="Q236" s="23"/>
    </row>
    <row r="237" spans="1:17" ht="15.75" customHeight="1" thickBot="1" x14ac:dyDescent="0.25">
      <c r="A237" s="24" t="s">
        <v>504</v>
      </c>
      <c r="B237" s="361"/>
      <c r="C237" s="362"/>
      <c r="D237" s="63" t="s">
        <v>484</v>
      </c>
      <c r="E237" s="621"/>
      <c r="F237" s="172">
        <f>F228+SUM(F234:M234)</f>
        <v>0</v>
      </c>
      <c r="G237" s="611"/>
      <c r="H237" s="612"/>
      <c r="I237" s="612"/>
      <c r="J237" s="612"/>
      <c r="K237" s="612"/>
      <c r="L237" s="612"/>
      <c r="M237" s="613"/>
      <c r="N237" s="37"/>
      <c r="O237" s="23"/>
      <c r="P237" s="23"/>
      <c r="Q237" s="23"/>
    </row>
    <row r="238" spans="1:17" ht="15" customHeight="1" x14ac:dyDescent="0.2">
      <c r="A238" s="24" t="s">
        <v>505</v>
      </c>
      <c r="B238" s="361" t="s">
        <v>506</v>
      </c>
      <c r="C238" s="362"/>
      <c r="D238" s="63" t="s">
        <v>480</v>
      </c>
      <c r="E238" s="621"/>
      <c r="F238" s="171">
        <f>F236-SUMIF(vbaVar,"Fixed Capacitor",F233:M233)-SUMIF(vbaVar,"SVD",F233:M233)-SUMIFS(F233:M233,vbaVar,"Other (Explain Below)",F232:M232,"static")</f>
        <v>0</v>
      </c>
      <c r="G238" s="608"/>
      <c r="H238" s="609"/>
      <c r="I238" s="609"/>
      <c r="J238" s="609"/>
      <c r="K238" s="609"/>
      <c r="L238" s="609"/>
      <c r="M238" s="610"/>
      <c r="N238" s="37"/>
      <c r="O238" s="23"/>
      <c r="P238" s="23"/>
      <c r="Q238" s="23"/>
    </row>
    <row r="239" spans="1:17" ht="15.75" customHeight="1" thickBot="1" x14ac:dyDescent="0.25">
      <c r="A239" s="24" t="s">
        <v>507</v>
      </c>
      <c r="B239" s="361"/>
      <c r="C239" s="362"/>
      <c r="D239" s="63" t="s">
        <v>484</v>
      </c>
      <c r="E239" s="621"/>
      <c r="F239" s="172">
        <f>F237-SUMIF(vbaVar,"Fixed Capacitor",F234:M234)-SUMIF(F232:M232,"static",F234:M234)</f>
        <v>0</v>
      </c>
      <c r="G239" s="611"/>
      <c r="H239" s="612"/>
      <c r="I239" s="612"/>
      <c r="J239" s="612"/>
      <c r="K239" s="612"/>
      <c r="L239" s="612"/>
      <c r="M239" s="613"/>
      <c r="N239" s="37"/>
      <c r="O239" s="23"/>
      <c r="P239" s="23"/>
      <c r="Q239" s="23"/>
    </row>
    <row r="240" spans="1:17" ht="17.25" customHeight="1" x14ac:dyDescent="0.2">
      <c r="A240" s="24" t="s">
        <v>508</v>
      </c>
      <c r="B240" s="358" t="s">
        <v>509</v>
      </c>
      <c r="C240" s="359"/>
      <c r="D240" s="63" t="s">
        <v>480</v>
      </c>
      <c r="E240" s="621"/>
      <c r="F240" s="171">
        <f>SQRT((F5/0.95)^2-F5^2)</f>
        <v>0</v>
      </c>
      <c r="G240" s="614" t="s">
        <v>510</v>
      </c>
      <c r="H240" s="615"/>
      <c r="I240" s="615"/>
      <c r="J240" s="615"/>
      <c r="K240" s="615"/>
      <c r="L240" s="615"/>
      <c r="M240" s="616"/>
      <c r="N240" s="37"/>
      <c r="O240" s="23"/>
      <c r="P240" s="23"/>
      <c r="Q240" s="23"/>
    </row>
    <row r="241" spans="1:17" ht="18" customHeight="1" thickBot="1" x14ac:dyDescent="0.25">
      <c r="A241" s="24" t="s">
        <v>511</v>
      </c>
      <c r="B241" s="402"/>
      <c r="C241" s="403"/>
      <c r="D241" s="173" t="s">
        <v>484</v>
      </c>
      <c r="E241" s="622"/>
      <c r="F241" s="174">
        <f>-F240</f>
        <v>0</v>
      </c>
      <c r="G241" s="617"/>
      <c r="H241" s="618"/>
      <c r="I241" s="618"/>
      <c r="J241" s="618"/>
      <c r="K241" s="618"/>
      <c r="L241" s="618"/>
      <c r="M241" s="619"/>
      <c r="N241" s="45"/>
      <c r="O241" s="23"/>
      <c r="P241" s="23"/>
      <c r="Q241" s="23"/>
    </row>
    <row r="242" spans="1:17" x14ac:dyDescent="0.2">
      <c r="A242" s="175"/>
      <c r="B242" s="635" t="s">
        <v>512</v>
      </c>
      <c r="C242" s="632"/>
      <c r="D242" s="632"/>
      <c r="E242" s="632"/>
      <c r="F242" s="632"/>
      <c r="G242" s="632"/>
      <c r="H242" s="632"/>
      <c r="I242" s="632"/>
      <c r="J242" s="632"/>
      <c r="K242" s="632"/>
      <c r="L242" s="632"/>
      <c r="M242" s="632"/>
      <c r="N242" s="633"/>
      <c r="O242" s="23"/>
      <c r="P242" s="23"/>
      <c r="Q242" s="23"/>
    </row>
    <row r="243" spans="1:17" ht="15.75" customHeight="1" x14ac:dyDescent="0.2">
      <c r="A243" s="176"/>
      <c r="B243" s="529" t="s">
        <v>513</v>
      </c>
      <c r="C243" s="511"/>
      <c r="D243" s="511"/>
      <c r="E243" s="177"/>
      <c r="F243" s="636" t="s">
        <v>514</v>
      </c>
      <c r="G243" s="637"/>
      <c r="H243" s="637"/>
      <c r="I243" s="637"/>
      <c r="J243" s="637"/>
      <c r="K243" s="637"/>
      <c r="L243" s="637"/>
      <c r="M243" s="638"/>
      <c r="N243" s="645"/>
      <c r="O243" s="23">
        <v>0</v>
      </c>
      <c r="P243" s="23"/>
      <c r="Q243" s="23"/>
    </row>
    <row r="244" spans="1:17" ht="15.75" customHeight="1" x14ac:dyDescent="0.2">
      <c r="A244" s="176"/>
      <c r="B244" s="530"/>
      <c r="C244" s="513"/>
      <c r="D244" s="513"/>
      <c r="E244" s="178"/>
      <c r="F244" s="639"/>
      <c r="G244" s="640"/>
      <c r="H244" s="640"/>
      <c r="I244" s="640"/>
      <c r="J244" s="640"/>
      <c r="K244" s="640"/>
      <c r="L244" s="640"/>
      <c r="M244" s="641"/>
      <c r="N244" s="646"/>
      <c r="O244" s="23"/>
      <c r="P244" s="23"/>
      <c r="Q244" s="23"/>
    </row>
    <row r="245" spans="1:17" ht="15.75" customHeight="1" thickBot="1" x14ac:dyDescent="0.25">
      <c r="A245" s="176"/>
      <c r="B245" s="531"/>
      <c r="C245" s="532"/>
      <c r="D245" s="532"/>
      <c r="E245" s="179"/>
      <c r="F245" s="642"/>
      <c r="G245" s="643"/>
      <c r="H245" s="643"/>
      <c r="I245" s="643"/>
      <c r="J245" s="643"/>
      <c r="K245" s="643"/>
      <c r="L245" s="643"/>
      <c r="M245" s="644"/>
      <c r="N245" s="647"/>
      <c r="O245" s="23"/>
      <c r="P245" s="23"/>
      <c r="Q245" s="23"/>
    </row>
    <row r="246" spans="1:17" x14ac:dyDescent="0.2">
      <c r="A246" s="180"/>
      <c r="B246" s="648" t="s">
        <v>515</v>
      </c>
      <c r="C246" s="649"/>
      <c r="D246" s="649"/>
      <c r="E246" s="47"/>
      <c r="F246" s="70" t="s">
        <v>159</v>
      </c>
      <c r="G246" s="70" t="s">
        <v>160</v>
      </c>
      <c r="H246" s="70"/>
      <c r="I246" s="70"/>
      <c r="J246" s="70"/>
      <c r="K246" s="70"/>
      <c r="L246" s="70"/>
      <c r="M246" s="70"/>
      <c r="N246" s="71"/>
      <c r="O246" s="23">
        <f>O16</f>
        <v>0</v>
      </c>
      <c r="P246" s="23" t="s">
        <v>516</v>
      </c>
      <c r="Q246" s="23"/>
    </row>
    <row r="247" spans="1:17" ht="15.75" customHeight="1" x14ac:dyDescent="0.2">
      <c r="A247" s="176" t="s">
        <v>517</v>
      </c>
      <c r="B247" s="368" t="s">
        <v>518</v>
      </c>
      <c r="C247" s="369"/>
      <c r="D247" s="369"/>
      <c r="E247" s="181" t="s">
        <v>131</v>
      </c>
      <c r="F247" s="182"/>
      <c r="G247" s="182"/>
      <c r="H247" s="182"/>
      <c r="I247" s="182"/>
      <c r="J247" s="182"/>
      <c r="K247" s="182"/>
      <c r="L247" s="182"/>
      <c r="M247" s="182"/>
      <c r="N247" s="183"/>
      <c r="O247" s="23">
        <v>1</v>
      </c>
      <c r="P247" s="23"/>
      <c r="Q247" s="23"/>
    </row>
    <row r="248" spans="1:17" ht="15.75" customHeight="1" x14ac:dyDescent="0.2">
      <c r="A248" s="176" t="s">
        <v>519</v>
      </c>
      <c r="B248" s="368" t="s">
        <v>520</v>
      </c>
      <c r="C248" s="369"/>
      <c r="D248" s="369"/>
      <c r="E248" s="181" t="s">
        <v>131</v>
      </c>
      <c r="F248" s="182"/>
      <c r="G248" s="182"/>
      <c r="H248" s="182"/>
      <c r="I248" s="182"/>
      <c r="J248" s="182"/>
      <c r="K248" s="182"/>
      <c r="L248" s="182"/>
      <c r="M248" s="182"/>
      <c r="N248" s="183"/>
      <c r="O248" s="23">
        <v>1</v>
      </c>
      <c r="P248" s="23"/>
      <c r="Q248" s="23"/>
    </row>
    <row r="249" spans="1:17" ht="15.75" customHeight="1" x14ac:dyDescent="0.2">
      <c r="A249" s="150" t="s">
        <v>521</v>
      </c>
      <c r="B249" s="627" t="s">
        <v>522</v>
      </c>
      <c r="C249" s="562"/>
      <c r="D249" s="628"/>
      <c r="E249" s="184" t="s">
        <v>55</v>
      </c>
      <c r="F249" s="185"/>
      <c r="G249" s="185"/>
      <c r="H249" s="185"/>
      <c r="I249" s="185"/>
      <c r="J249" s="185"/>
      <c r="K249" s="185"/>
      <c r="L249" s="185"/>
      <c r="M249" s="185"/>
      <c r="N249" s="186"/>
      <c r="O249" s="23">
        <v>1</v>
      </c>
      <c r="P249" s="23"/>
      <c r="Q249" s="23"/>
    </row>
    <row r="250" spans="1:17" ht="15.75" customHeight="1" thickBot="1" x14ac:dyDescent="0.25">
      <c r="A250" s="187" t="s">
        <v>523</v>
      </c>
      <c r="B250" s="629" t="s">
        <v>524</v>
      </c>
      <c r="C250" s="630"/>
      <c r="D250" s="188" t="s">
        <v>525</v>
      </c>
      <c r="E250" s="189" t="s">
        <v>526</v>
      </c>
      <c r="F250" s="185"/>
      <c r="G250" s="185"/>
      <c r="H250" s="190"/>
      <c r="I250" s="190"/>
      <c r="J250" s="190"/>
      <c r="K250" s="190"/>
      <c r="L250" s="190"/>
      <c r="M250" s="190"/>
      <c r="N250" s="191"/>
      <c r="O250" s="23">
        <v>1</v>
      </c>
      <c r="P250" s="23"/>
      <c r="Q250" s="23"/>
    </row>
    <row r="251" spans="1:17" x14ac:dyDescent="0.2">
      <c r="A251" s="192"/>
      <c r="B251" s="631" t="s">
        <v>527</v>
      </c>
      <c r="C251" s="632"/>
      <c r="D251" s="632"/>
      <c r="E251" s="632"/>
      <c r="F251" s="632"/>
      <c r="G251" s="632"/>
      <c r="H251" s="632"/>
      <c r="I251" s="632"/>
      <c r="J251" s="632"/>
      <c r="K251" s="632"/>
      <c r="L251" s="632"/>
      <c r="M251" s="632"/>
      <c r="N251" s="633"/>
      <c r="O251" s="23"/>
      <c r="P251" s="23"/>
      <c r="Q251" s="23"/>
    </row>
    <row r="252" spans="1:17" x14ac:dyDescent="0.2">
      <c r="A252" s="24" t="s">
        <v>528</v>
      </c>
      <c r="B252" s="368" t="s">
        <v>529</v>
      </c>
      <c r="C252" s="369"/>
      <c r="D252" s="369"/>
      <c r="E252" s="51"/>
      <c r="F252" s="95"/>
      <c r="G252" s="362" t="s">
        <v>530</v>
      </c>
      <c r="H252" s="362"/>
      <c r="I252" s="362"/>
      <c r="J252" s="362"/>
      <c r="K252" s="362"/>
      <c r="L252" s="362"/>
      <c r="M252" s="362"/>
      <c r="N252" s="634"/>
      <c r="O252" s="23">
        <v>1</v>
      </c>
      <c r="P252" s="23"/>
      <c r="Q252" s="23"/>
    </row>
    <row r="253" spans="1:17" x14ac:dyDescent="0.2">
      <c r="A253" s="24" t="s">
        <v>531</v>
      </c>
      <c r="B253" s="368" t="s">
        <v>532</v>
      </c>
      <c r="C253" s="369"/>
      <c r="D253" s="369"/>
      <c r="E253" s="51"/>
      <c r="F253" s="32"/>
      <c r="G253" s="362"/>
      <c r="H253" s="362"/>
      <c r="I253" s="362"/>
      <c r="J253" s="362"/>
      <c r="K253" s="362"/>
      <c r="L253" s="362"/>
      <c r="M253" s="362"/>
      <c r="N253" s="634"/>
      <c r="O253" s="23">
        <v>1</v>
      </c>
      <c r="P253" s="23"/>
      <c r="Q253" s="23"/>
    </row>
    <row r="254" spans="1:17" x14ac:dyDescent="0.2">
      <c r="A254" s="24"/>
      <c r="B254" s="654" t="s">
        <v>533</v>
      </c>
      <c r="C254" s="655"/>
      <c r="D254" s="655"/>
      <c r="E254" s="655"/>
      <c r="F254" s="655"/>
      <c r="G254" s="655"/>
      <c r="H254" s="655"/>
      <c r="I254" s="655"/>
      <c r="J254" s="655"/>
      <c r="K254" s="655"/>
      <c r="L254" s="655"/>
      <c r="M254" s="655"/>
      <c r="N254" s="656"/>
      <c r="O254" s="23">
        <v>0</v>
      </c>
      <c r="P254" s="23"/>
      <c r="Q254" s="23"/>
    </row>
    <row r="255" spans="1:17" x14ac:dyDescent="0.2">
      <c r="A255" s="24" t="s">
        <v>534</v>
      </c>
      <c r="B255" s="650" t="s">
        <v>535</v>
      </c>
      <c r="C255" s="651"/>
      <c r="D255" s="651"/>
      <c r="E255" s="51"/>
      <c r="F255" s="69"/>
      <c r="G255" s="63" t="s">
        <v>537</v>
      </c>
      <c r="H255" s="657"/>
      <c r="I255" s="657"/>
      <c r="J255" s="657"/>
      <c r="K255" s="657"/>
      <c r="L255" s="657"/>
      <c r="M255" s="657"/>
      <c r="N255" s="658"/>
      <c r="O255" s="23">
        <v>2</v>
      </c>
      <c r="P255" s="23">
        <f>ROW(F252)</f>
        <v>252</v>
      </c>
      <c r="Q255" s="23" t="s">
        <v>110</v>
      </c>
    </row>
    <row r="256" spans="1:17" x14ac:dyDescent="0.2">
      <c r="A256" s="24" t="s">
        <v>538</v>
      </c>
      <c r="B256" s="650" t="s">
        <v>539</v>
      </c>
      <c r="C256" s="651"/>
      <c r="D256" s="651"/>
      <c r="E256" s="51"/>
      <c r="F256" s="69"/>
      <c r="G256" s="63" t="s">
        <v>537</v>
      </c>
      <c r="H256" s="657"/>
      <c r="I256" s="657"/>
      <c r="J256" s="657"/>
      <c r="K256" s="657"/>
      <c r="L256" s="657"/>
      <c r="M256" s="657"/>
      <c r="N256" s="658"/>
      <c r="O256" s="23">
        <v>2</v>
      </c>
      <c r="P256" s="23">
        <f>P255</f>
        <v>252</v>
      </c>
      <c r="Q256" s="23" t="s">
        <v>110</v>
      </c>
    </row>
    <row r="257" spans="1:17" x14ac:dyDescent="0.2">
      <c r="A257" s="24" t="s">
        <v>540</v>
      </c>
      <c r="B257" s="650" t="s">
        <v>541</v>
      </c>
      <c r="C257" s="651"/>
      <c r="D257" s="651"/>
      <c r="E257" s="51"/>
      <c r="F257" s="95"/>
      <c r="G257" s="362"/>
      <c r="H257" s="362"/>
      <c r="I257" s="362"/>
      <c r="J257" s="362"/>
      <c r="K257" s="362"/>
      <c r="L257" s="362"/>
      <c r="M257" s="362"/>
      <c r="N257" s="634"/>
      <c r="O257" s="23">
        <v>2</v>
      </c>
      <c r="P257" s="23">
        <f t="shared" ref="P257" si="7">P256</f>
        <v>252</v>
      </c>
      <c r="Q257" s="23" t="s">
        <v>110</v>
      </c>
    </row>
    <row r="258" spans="1:17" x14ac:dyDescent="0.2">
      <c r="A258" s="24" t="s">
        <v>542</v>
      </c>
      <c r="B258" s="652" t="s">
        <v>543</v>
      </c>
      <c r="C258" s="653"/>
      <c r="D258" s="653"/>
      <c r="E258" s="181" t="s">
        <v>410</v>
      </c>
      <c r="F258" s="32"/>
      <c r="G258" s="362"/>
      <c r="H258" s="362"/>
      <c r="I258" s="362"/>
      <c r="J258" s="362"/>
      <c r="K258" s="362"/>
      <c r="L258" s="362"/>
      <c r="M258" s="362"/>
      <c r="N258" s="634"/>
      <c r="O258" s="23">
        <v>2</v>
      </c>
      <c r="P258" s="23">
        <v>258</v>
      </c>
      <c r="Q258" s="23" t="s">
        <v>110</v>
      </c>
    </row>
    <row r="259" spans="1:17" x14ac:dyDescent="0.2">
      <c r="A259" s="24" t="s">
        <v>544</v>
      </c>
      <c r="B259" s="650" t="s">
        <v>545</v>
      </c>
      <c r="C259" s="651"/>
      <c r="D259" s="651"/>
      <c r="E259" s="51"/>
      <c r="F259" s="95"/>
      <c r="G259" s="362"/>
      <c r="H259" s="362"/>
      <c r="I259" s="362"/>
      <c r="J259" s="362"/>
      <c r="K259" s="362"/>
      <c r="L259" s="362"/>
      <c r="M259" s="362"/>
      <c r="N259" s="634"/>
      <c r="O259" s="23">
        <v>2</v>
      </c>
      <c r="P259" s="23">
        <v>253</v>
      </c>
      <c r="Q259" s="23" t="s">
        <v>110</v>
      </c>
    </row>
    <row r="260" spans="1:17" x14ac:dyDescent="0.2">
      <c r="A260" s="24" t="s">
        <v>546</v>
      </c>
      <c r="B260" s="652" t="s">
        <v>547</v>
      </c>
      <c r="C260" s="653"/>
      <c r="D260" s="653"/>
      <c r="E260" s="181" t="s">
        <v>131</v>
      </c>
      <c r="F260" s="193"/>
      <c r="G260" s="362"/>
      <c r="H260" s="362"/>
      <c r="I260" s="362"/>
      <c r="J260" s="362"/>
      <c r="K260" s="362"/>
      <c r="L260" s="362"/>
      <c r="M260" s="362"/>
      <c r="N260" s="634"/>
      <c r="O260" s="23">
        <v>2</v>
      </c>
      <c r="P260" s="23">
        <v>260</v>
      </c>
      <c r="Q260" s="23" t="s">
        <v>110</v>
      </c>
    </row>
    <row r="261" spans="1:17" ht="15" customHeight="1" x14ac:dyDescent="0.2">
      <c r="A261" s="663" t="s">
        <v>548</v>
      </c>
      <c r="B261" s="597" t="s">
        <v>549</v>
      </c>
      <c r="C261" s="598"/>
      <c r="D261" s="598"/>
      <c r="E261" s="659"/>
      <c r="F261" s="662"/>
      <c r="G261" s="662"/>
      <c r="H261" s="662"/>
      <c r="I261" s="662"/>
      <c r="J261" s="662"/>
      <c r="K261" s="662"/>
      <c r="L261" s="662"/>
      <c r="M261" s="662"/>
      <c r="N261" s="194"/>
      <c r="O261" s="23">
        <v>2</v>
      </c>
      <c r="P261" s="23">
        <v>253</v>
      </c>
      <c r="Q261" s="23" t="s">
        <v>110</v>
      </c>
    </row>
    <row r="262" spans="1:17" ht="15" customHeight="1" x14ac:dyDescent="0.2">
      <c r="A262" s="663"/>
      <c r="B262" s="597"/>
      <c r="C262" s="598"/>
      <c r="D262" s="598"/>
      <c r="E262" s="660"/>
      <c r="F262" s="662"/>
      <c r="G262" s="662"/>
      <c r="H262" s="662"/>
      <c r="I262" s="662"/>
      <c r="J262" s="662"/>
      <c r="K262" s="662"/>
      <c r="L262" s="662"/>
      <c r="M262" s="662"/>
      <c r="N262" s="194"/>
      <c r="O262" s="23">
        <v>0</v>
      </c>
      <c r="P262" s="23"/>
      <c r="Q262" s="23"/>
    </row>
    <row r="263" spans="1:17" ht="15.75" customHeight="1" x14ac:dyDescent="0.2">
      <c r="A263" s="663"/>
      <c r="B263" s="597"/>
      <c r="C263" s="598"/>
      <c r="D263" s="598"/>
      <c r="E263" s="661"/>
      <c r="F263" s="662"/>
      <c r="G263" s="662"/>
      <c r="H263" s="662"/>
      <c r="I263" s="662"/>
      <c r="J263" s="662"/>
      <c r="K263" s="662"/>
      <c r="L263" s="662"/>
      <c r="M263" s="662"/>
      <c r="N263" s="194"/>
      <c r="O263" s="23">
        <v>0</v>
      </c>
      <c r="P263" s="23"/>
      <c r="Q263" s="23"/>
    </row>
    <row r="264" spans="1:17" x14ac:dyDescent="0.2">
      <c r="A264" s="24"/>
      <c r="B264" s="654" t="s">
        <v>550</v>
      </c>
      <c r="C264" s="655"/>
      <c r="D264" s="655"/>
      <c r="E264" s="655"/>
      <c r="F264" s="655"/>
      <c r="G264" s="655"/>
      <c r="H264" s="655"/>
      <c r="I264" s="655"/>
      <c r="J264" s="655"/>
      <c r="K264" s="655"/>
      <c r="L264" s="655"/>
      <c r="M264" s="655"/>
      <c r="N264" s="656"/>
      <c r="O264" s="23">
        <v>0</v>
      </c>
      <c r="P264" s="23"/>
      <c r="Q264" s="23"/>
    </row>
    <row r="265" spans="1:17" ht="12.75" customHeight="1" x14ac:dyDescent="0.2">
      <c r="A265" s="24" t="s">
        <v>551</v>
      </c>
      <c r="B265" s="668" t="s">
        <v>552</v>
      </c>
      <c r="C265" s="669"/>
      <c r="D265" s="670"/>
      <c r="E265" s="181"/>
      <c r="F265" s="95"/>
      <c r="G265" s="420" t="s">
        <v>553</v>
      </c>
      <c r="H265" s="421"/>
      <c r="I265" s="421"/>
      <c r="J265" s="421"/>
      <c r="K265" s="421"/>
      <c r="L265" s="421"/>
      <c r="M265" s="421"/>
      <c r="N265" s="671"/>
      <c r="O265" s="23">
        <v>2</v>
      </c>
      <c r="P265" s="23">
        <f>P261</f>
        <v>253</v>
      </c>
      <c r="Q265" s="23" t="s">
        <v>110</v>
      </c>
    </row>
    <row r="266" spans="1:17" ht="23.25" customHeight="1" x14ac:dyDescent="0.2">
      <c r="A266" s="24" t="s">
        <v>554</v>
      </c>
      <c r="B266" s="672" t="s">
        <v>555</v>
      </c>
      <c r="C266" s="673"/>
      <c r="D266" s="674"/>
      <c r="E266" s="181"/>
      <c r="F266" s="95"/>
      <c r="G266" s="420"/>
      <c r="H266" s="421"/>
      <c r="I266" s="421"/>
      <c r="J266" s="421"/>
      <c r="K266" s="421"/>
      <c r="L266" s="421"/>
      <c r="M266" s="421"/>
      <c r="N266" s="671"/>
      <c r="O266" s="23">
        <v>2</v>
      </c>
      <c r="P266" s="23">
        <f>ROW(F265)</f>
        <v>265</v>
      </c>
      <c r="Q266" s="23" t="s">
        <v>110</v>
      </c>
    </row>
    <row r="267" spans="1:17" ht="12.75" customHeight="1" x14ac:dyDescent="0.2">
      <c r="A267" s="413" t="s">
        <v>556</v>
      </c>
      <c r="B267" s="650" t="s">
        <v>557</v>
      </c>
      <c r="C267" s="651"/>
      <c r="D267" s="651"/>
      <c r="E267" s="659"/>
      <c r="F267" s="662"/>
      <c r="G267" s="662"/>
      <c r="H267" s="662"/>
      <c r="I267" s="662"/>
      <c r="J267" s="662"/>
      <c r="K267" s="662"/>
      <c r="L267" s="662"/>
      <c r="M267" s="662"/>
      <c r="N267" s="194"/>
      <c r="O267" s="23">
        <v>2</v>
      </c>
      <c r="P267" s="23">
        <f>P265</f>
        <v>253</v>
      </c>
      <c r="Q267" s="23" t="s">
        <v>110</v>
      </c>
    </row>
    <row r="268" spans="1:17" ht="15.75" customHeight="1" x14ac:dyDescent="0.2">
      <c r="A268" s="435"/>
      <c r="B268" s="650"/>
      <c r="C268" s="651"/>
      <c r="D268" s="651"/>
      <c r="E268" s="660"/>
      <c r="F268" s="662"/>
      <c r="G268" s="662"/>
      <c r="H268" s="662"/>
      <c r="I268" s="662"/>
      <c r="J268" s="662"/>
      <c r="K268" s="662"/>
      <c r="L268" s="662"/>
      <c r="M268" s="662"/>
      <c r="N268" s="194"/>
      <c r="O268" s="23">
        <v>0</v>
      </c>
      <c r="P268" s="23"/>
      <c r="Q268" s="23"/>
    </row>
    <row r="269" spans="1:17" ht="15.75" customHeight="1" x14ac:dyDescent="0.2">
      <c r="A269" s="414"/>
      <c r="B269" s="650"/>
      <c r="C269" s="651"/>
      <c r="D269" s="651"/>
      <c r="E269" s="661"/>
      <c r="F269" s="662"/>
      <c r="G269" s="662"/>
      <c r="H269" s="662"/>
      <c r="I269" s="662"/>
      <c r="J269" s="662"/>
      <c r="K269" s="662"/>
      <c r="L269" s="662"/>
      <c r="M269" s="662"/>
      <c r="N269" s="194"/>
      <c r="O269" s="23">
        <v>0</v>
      </c>
      <c r="P269" s="23"/>
      <c r="Q269" s="23"/>
    </row>
    <row r="270" spans="1:17" x14ac:dyDescent="0.2">
      <c r="A270" s="24" t="s">
        <v>558</v>
      </c>
      <c r="B270" s="650" t="s">
        <v>559</v>
      </c>
      <c r="C270" s="651"/>
      <c r="D270" s="651"/>
      <c r="E270" s="181" t="s">
        <v>560</v>
      </c>
      <c r="F270" s="32"/>
      <c r="G270" s="362"/>
      <c r="H270" s="362"/>
      <c r="I270" s="362"/>
      <c r="J270" s="362"/>
      <c r="K270" s="362"/>
      <c r="L270" s="362"/>
      <c r="M270" s="362"/>
      <c r="N270" s="634"/>
      <c r="O270" s="23">
        <v>2</v>
      </c>
      <c r="P270" s="23">
        <f>P267</f>
        <v>253</v>
      </c>
      <c r="Q270" s="23" t="s">
        <v>110</v>
      </c>
    </row>
    <row r="271" spans="1:17" ht="13.5" thickBot="1" x14ac:dyDescent="0.25">
      <c r="A271" s="24" t="s">
        <v>561</v>
      </c>
      <c r="B271" s="664" t="s">
        <v>562</v>
      </c>
      <c r="C271" s="665"/>
      <c r="D271" s="665"/>
      <c r="E271" s="189" t="s">
        <v>560</v>
      </c>
      <c r="F271" s="195"/>
      <c r="G271" s="570"/>
      <c r="H271" s="570"/>
      <c r="I271" s="570"/>
      <c r="J271" s="570"/>
      <c r="K271" s="570"/>
      <c r="L271" s="570"/>
      <c r="M271" s="570"/>
      <c r="N271" s="666"/>
      <c r="O271" s="23">
        <v>2</v>
      </c>
      <c r="P271" s="23">
        <f>P270</f>
        <v>253</v>
      </c>
      <c r="Q271" s="23" t="s">
        <v>110</v>
      </c>
    </row>
    <row r="272" spans="1:17" ht="13.5" thickBot="1" x14ac:dyDescent="0.25">
      <c r="A272" s="122"/>
      <c r="B272" s="667"/>
      <c r="C272" s="667"/>
      <c r="D272" s="667"/>
      <c r="E272" s="667"/>
      <c r="F272" s="667"/>
      <c r="G272" s="667"/>
      <c r="H272" s="667"/>
      <c r="I272" s="667"/>
      <c r="J272" s="667"/>
      <c r="K272" s="667"/>
      <c r="L272" s="667"/>
      <c r="M272" s="667"/>
      <c r="N272" s="667"/>
      <c r="O272" s="23"/>
      <c r="P272" s="23"/>
      <c r="Q272" s="23"/>
    </row>
    <row r="273" spans="1:17" ht="16.5" thickBot="1" x14ac:dyDescent="0.3">
      <c r="A273" s="122"/>
      <c r="B273" s="335" t="s">
        <v>563</v>
      </c>
      <c r="C273" s="335"/>
      <c r="D273" s="335"/>
      <c r="E273" s="335"/>
      <c r="F273" s="335"/>
      <c r="G273" s="335"/>
      <c r="H273" s="335"/>
      <c r="I273" s="335"/>
      <c r="J273" s="335"/>
      <c r="K273" s="335"/>
      <c r="L273" s="335"/>
      <c r="M273" s="335"/>
      <c r="N273" s="336"/>
      <c r="O273" s="23"/>
      <c r="P273" s="23"/>
      <c r="Q273" s="23"/>
    </row>
    <row r="274" spans="1:17" ht="13.5" thickBot="1" x14ac:dyDescent="0.25">
      <c r="A274" s="122"/>
      <c r="B274" s="675" t="s">
        <v>564</v>
      </c>
      <c r="C274" s="675"/>
      <c r="D274" s="675"/>
      <c r="E274" s="675"/>
      <c r="F274" s="675"/>
      <c r="G274" s="675"/>
      <c r="H274" s="675"/>
      <c r="I274" s="675"/>
      <c r="J274" s="675"/>
      <c r="K274" s="675"/>
      <c r="L274" s="675"/>
      <c r="M274" s="675"/>
      <c r="N274" s="676"/>
      <c r="O274" s="23">
        <f>IF(ISBLANK(F280),0,1)</f>
        <v>0</v>
      </c>
      <c r="P274" s="23">
        <f>IF(ISBLANK(I280),0,1)</f>
        <v>0</v>
      </c>
      <c r="Q274" s="23">
        <f>IF(ISBLANK(L280),0,1)</f>
        <v>0</v>
      </c>
    </row>
    <row r="275" spans="1:17" ht="15" customHeight="1" x14ac:dyDescent="0.2">
      <c r="A275" s="24"/>
      <c r="B275" s="677" t="s">
        <v>565</v>
      </c>
      <c r="C275" s="678"/>
      <c r="D275" s="678"/>
      <c r="E275" s="196"/>
      <c r="F275" s="197" t="s">
        <v>566</v>
      </c>
      <c r="G275" s="198"/>
      <c r="H275" s="199"/>
      <c r="I275" s="197" t="s">
        <v>567</v>
      </c>
      <c r="J275" s="198"/>
      <c r="K275" s="199"/>
      <c r="L275" s="197" t="s">
        <v>568</v>
      </c>
      <c r="M275" s="198"/>
      <c r="N275" s="198"/>
      <c r="O275" s="23">
        <f>COUNTA(F280:H280)</f>
        <v>0</v>
      </c>
      <c r="P275" s="23">
        <f>COUNTA(I280:K280)</f>
        <v>0</v>
      </c>
      <c r="Q275" s="23">
        <f>COUNTA(L280:N280)</f>
        <v>0</v>
      </c>
    </row>
    <row r="276" spans="1:17" x14ac:dyDescent="0.2">
      <c r="A276" s="24" t="s">
        <v>569</v>
      </c>
      <c r="B276" s="361" t="s">
        <v>570</v>
      </c>
      <c r="C276" s="362"/>
      <c r="D276" s="362"/>
      <c r="E276" s="679"/>
      <c r="F276" s="682"/>
      <c r="G276" s="683"/>
      <c r="H276" s="684"/>
      <c r="I276" s="682"/>
      <c r="J276" s="683"/>
      <c r="K276" s="684"/>
      <c r="L276" s="682"/>
      <c r="M276" s="683"/>
      <c r="N276" s="684"/>
      <c r="O276" s="23">
        <v>1</v>
      </c>
      <c r="P276" s="23"/>
      <c r="Q276" s="23"/>
    </row>
    <row r="277" spans="1:17" x14ac:dyDescent="0.2">
      <c r="A277" s="24" t="s">
        <v>571</v>
      </c>
      <c r="B277" s="361" t="s">
        <v>203</v>
      </c>
      <c r="C277" s="362"/>
      <c r="D277" s="362"/>
      <c r="E277" s="680"/>
      <c r="F277" s="685"/>
      <c r="G277" s="686"/>
      <c r="H277" s="687"/>
      <c r="I277" s="685"/>
      <c r="J277" s="686"/>
      <c r="K277" s="687"/>
      <c r="L277" s="685"/>
      <c r="M277" s="686"/>
      <c r="N277" s="687"/>
      <c r="O277" s="23">
        <v>1</v>
      </c>
      <c r="P277" s="23"/>
      <c r="Q277" s="23"/>
    </row>
    <row r="278" spans="1:17" x14ac:dyDescent="0.2">
      <c r="A278" s="24"/>
      <c r="B278" s="509"/>
      <c r="C278" s="347"/>
      <c r="D278" s="347"/>
      <c r="E278" s="680"/>
      <c r="F278" s="202" t="s">
        <v>572</v>
      </c>
      <c r="G278" s="203" t="s">
        <v>573</v>
      </c>
      <c r="H278" s="204" t="s">
        <v>574</v>
      </c>
      <c r="I278" s="202" t="s">
        <v>572</v>
      </c>
      <c r="J278" s="203" t="s">
        <v>573</v>
      </c>
      <c r="K278" s="204" t="s">
        <v>574</v>
      </c>
      <c r="L278" s="202" t="s">
        <v>572</v>
      </c>
      <c r="M278" s="203" t="s">
        <v>573</v>
      </c>
      <c r="N278" s="204" t="s">
        <v>574</v>
      </c>
      <c r="O278" s="23">
        <v>0</v>
      </c>
      <c r="P278" s="23"/>
      <c r="Q278" s="23"/>
    </row>
    <row r="279" spans="1:17" x14ac:dyDescent="0.2">
      <c r="A279" s="24"/>
      <c r="B279" s="688" t="s">
        <v>575</v>
      </c>
      <c r="C279" s="689"/>
      <c r="D279" s="689"/>
      <c r="E279" s="681"/>
      <c r="F279" s="690"/>
      <c r="G279" s="691"/>
      <c r="H279" s="691"/>
      <c r="I279" s="691"/>
      <c r="J279" s="691"/>
      <c r="K279" s="691"/>
      <c r="L279" s="691"/>
      <c r="M279" s="691"/>
      <c r="N279" s="692"/>
      <c r="O279" s="23">
        <v>0</v>
      </c>
      <c r="P279" s="23"/>
      <c r="Q279" s="23"/>
    </row>
    <row r="280" spans="1:17" ht="25.5" customHeight="1" x14ac:dyDescent="0.2">
      <c r="A280" s="24" t="s">
        <v>576</v>
      </c>
      <c r="B280" s="358" t="s">
        <v>577</v>
      </c>
      <c r="C280" s="359"/>
      <c r="D280" s="359"/>
      <c r="E280" s="205" t="s">
        <v>54</v>
      </c>
      <c r="F280" s="206"/>
      <c r="G280" s="120"/>
      <c r="H280" s="121"/>
      <c r="I280" s="206"/>
      <c r="J280" s="120"/>
      <c r="K280" s="121"/>
      <c r="L280" s="206"/>
      <c r="M280" s="120"/>
      <c r="N280" s="121"/>
      <c r="O280" s="23">
        <v>1</v>
      </c>
      <c r="P280" s="23"/>
      <c r="Q280" s="23"/>
    </row>
    <row r="281" spans="1:17" x14ac:dyDescent="0.2">
      <c r="A281" s="24" t="s">
        <v>578</v>
      </c>
      <c r="B281" s="361" t="s">
        <v>579</v>
      </c>
      <c r="C281" s="362"/>
      <c r="D281" s="362"/>
      <c r="E281" s="603"/>
      <c r="F281" s="207"/>
      <c r="G281" s="114"/>
      <c r="H281" s="115"/>
      <c r="I281" s="207"/>
      <c r="J281" s="114"/>
      <c r="K281" s="115"/>
      <c r="L281" s="207"/>
      <c r="M281" s="114"/>
      <c r="N281" s="115"/>
      <c r="O281" s="23">
        <v>1</v>
      </c>
      <c r="P281" s="23"/>
      <c r="Q281" s="23"/>
    </row>
    <row r="282" spans="1:17" x14ac:dyDescent="0.2">
      <c r="A282" s="24" t="s">
        <v>583</v>
      </c>
      <c r="B282" s="361" t="s">
        <v>584</v>
      </c>
      <c r="C282" s="362"/>
      <c r="D282" s="362"/>
      <c r="E282" s="604"/>
      <c r="F282" s="208"/>
      <c r="G282" s="87"/>
      <c r="H282" s="88"/>
      <c r="I282" s="208"/>
      <c r="J282" s="87"/>
      <c r="K282" s="88"/>
      <c r="L282" s="208"/>
      <c r="M282" s="87"/>
      <c r="N282" s="88"/>
      <c r="O282" s="23">
        <v>1</v>
      </c>
      <c r="P282" s="23"/>
      <c r="Q282" s="23"/>
    </row>
    <row r="283" spans="1:17" x14ac:dyDescent="0.2">
      <c r="A283" s="24" t="s">
        <v>585</v>
      </c>
      <c r="B283" s="361" t="s">
        <v>586</v>
      </c>
      <c r="C283" s="362"/>
      <c r="D283" s="362"/>
      <c r="E283" s="161" t="s">
        <v>189</v>
      </c>
      <c r="F283" s="208"/>
      <c r="G283" s="87"/>
      <c r="H283" s="88"/>
      <c r="I283" s="208"/>
      <c r="J283" s="87"/>
      <c r="K283" s="88"/>
      <c r="L283" s="208"/>
      <c r="M283" s="87"/>
      <c r="N283" s="88"/>
      <c r="O283" s="23">
        <v>1</v>
      </c>
      <c r="P283" s="23"/>
      <c r="Q283" s="23"/>
    </row>
    <row r="284" spans="1:17" x14ac:dyDescent="0.2">
      <c r="A284" s="24" t="s">
        <v>587</v>
      </c>
      <c r="B284" s="361" t="s">
        <v>588</v>
      </c>
      <c r="C284" s="362"/>
      <c r="D284" s="362"/>
      <c r="E284" s="161" t="s">
        <v>97</v>
      </c>
      <c r="F284" s="208"/>
      <c r="G284" s="87"/>
      <c r="H284" s="88"/>
      <c r="I284" s="208"/>
      <c r="J284" s="87"/>
      <c r="K284" s="88"/>
      <c r="L284" s="208"/>
      <c r="M284" s="87"/>
      <c r="N284" s="88"/>
      <c r="O284" s="23">
        <v>1</v>
      </c>
      <c r="P284" s="23"/>
      <c r="Q284" s="23"/>
    </row>
    <row r="285" spans="1:17" x14ac:dyDescent="0.2">
      <c r="A285" s="24" t="s">
        <v>589</v>
      </c>
      <c r="B285" s="361" t="s">
        <v>590</v>
      </c>
      <c r="C285" s="362"/>
      <c r="D285" s="362"/>
      <c r="E285" s="161" t="s">
        <v>97</v>
      </c>
      <c r="F285" s="208"/>
      <c r="G285" s="87"/>
      <c r="H285" s="88"/>
      <c r="I285" s="208"/>
      <c r="J285" s="87"/>
      <c r="K285" s="88"/>
      <c r="L285" s="208"/>
      <c r="M285" s="87"/>
      <c r="N285" s="88"/>
      <c r="O285" s="23">
        <v>1</v>
      </c>
      <c r="P285" s="23"/>
      <c r="Q285" s="23"/>
    </row>
    <row r="286" spans="1:17" ht="27" customHeight="1" x14ac:dyDescent="0.2">
      <c r="A286" s="24" t="s">
        <v>591</v>
      </c>
      <c r="B286" s="361" t="s">
        <v>592</v>
      </c>
      <c r="C286" s="362"/>
      <c r="D286" s="362"/>
      <c r="E286" s="201"/>
      <c r="F286" s="209"/>
      <c r="G286" s="210"/>
      <c r="H286" s="88"/>
      <c r="I286" s="211"/>
      <c r="J286" s="87"/>
      <c r="K286" s="88"/>
      <c r="L286" s="211"/>
      <c r="M286" s="87"/>
      <c r="N286" s="88"/>
      <c r="O286" s="23">
        <v>0</v>
      </c>
      <c r="P286" s="23"/>
      <c r="Q286" s="23"/>
    </row>
    <row r="287" spans="1:17" ht="15" customHeight="1" x14ac:dyDescent="0.2">
      <c r="A287" s="24" t="s">
        <v>593</v>
      </c>
      <c r="B287" s="361" t="s">
        <v>594</v>
      </c>
      <c r="C287" s="362"/>
      <c r="D287" s="362"/>
      <c r="E287" s="201"/>
      <c r="F287" s="207"/>
      <c r="G287" s="114"/>
      <c r="H287" s="115"/>
      <c r="I287" s="207"/>
      <c r="J287" s="114"/>
      <c r="K287" s="115"/>
      <c r="L287" s="207"/>
      <c r="M287" s="114"/>
      <c r="N287" s="115"/>
      <c r="O287" s="23">
        <v>1</v>
      </c>
      <c r="P287" s="23"/>
      <c r="Q287" s="23"/>
    </row>
    <row r="288" spans="1:17" ht="15" customHeight="1" x14ac:dyDescent="0.2">
      <c r="A288" s="24" t="s">
        <v>595</v>
      </c>
      <c r="B288" s="361" t="s">
        <v>596</v>
      </c>
      <c r="C288" s="362"/>
      <c r="D288" s="362"/>
      <c r="E288" s="212" t="s">
        <v>597</v>
      </c>
      <c r="F288" s="213"/>
      <c r="G288" s="214"/>
      <c r="H288" s="215"/>
      <c r="I288" s="213"/>
      <c r="J288" s="214"/>
      <c r="K288" s="215"/>
      <c r="L288" s="213"/>
      <c r="M288" s="214"/>
      <c r="N288" s="215"/>
      <c r="O288" s="23">
        <v>2</v>
      </c>
      <c r="P288" s="23">
        <f>ROW(F287)</f>
        <v>287</v>
      </c>
      <c r="Q288" s="23" t="s">
        <v>110</v>
      </c>
    </row>
    <row r="289" spans="1:17" ht="15" customHeight="1" x14ac:dyDescent="0.2">
      <c r="A289" s="24"/>
      <c r="B289" s="509"/>
      <c r="C289" s="347"/>
      <c r="D289" s="347"/>
      <c r="E289" s="201"/>
      <c r="F289" s="693"/>
      <c r="G289" s="694"/>
      <c r="H289" s="694"/>
      <c r="I289" s="694"/>
      <c r="J289" s="694"/>
      <c r="K289" s="694"/>
      <c r="L289" s="694"/>
      <c r="M289" s="694"/>
      <c r="N289" s="695"/>
      <c r="O289" s="23">
        <v>0</v>
      </c>
      <c r="P289" s="23"/>
      <c r="Q289" s="23"/>
    </row>
    <row r="290" spans="1:17" ht="15" customHeight="1" x14ac:dyDescent="0.2">
      <c r="A290" s="24"/>
      <c r="B290" s="688" t="s">
        <v>598</v>
      </c>
      <c r="C290" s="689"/>
      <c r="D290" s="689"/>
      <c r="E290" s="201"/>
      <c r="F290" s="217" t="s">
        <v>599</v>
      </c>
      <c r="G290" s="218" t="s">
        <v>600</v>
      </c>
      <c r="H290" s="219" t="s">
        <v>601</v>
      </c>
      <c r="I290" s="217" t="s">
        <v>599</v>
      </c>
      <c r="J290" s="218" t="s">
        <v>600</v>
      </c>
      <c r="K290" s="219" t="s">
        <v>601</v>
      </c>
      <c r="L290" s="217" t="s">
        <v>599</v>
      </c>
      <c r="M290" s="218" t="s">
        <v>600</v>
      </c>
      <c r="N290" s="219" t="s">
        <v>601</v>
      </c>
      <c r="O290" s="23">
        <v>0</v>
      </c>
      <c r="P290" s="23"/>
      <c r="Q290" s="23"/>
    </row>
    <row r="291" spans="1:17" ht="15" customHeight="1" x14ac:dyDescent="0.2">
      <c r="A291" s="24" t="s">
        <v>602</v>
      </c>
      <c r="B291" s="361" t="s">
        <v>603</v>
      </c>
      <c r="C291" s="362"/>
      <c r="D291" s="362"/>
      <c r="E291" s="167" t="s">
        <v>131</v>
      </c>
      <c r="F291" s="206"/>
      <c r="G291" s="206"/>
      <c r="H291" s="121"/>
      <c r="I291" s="208"/>
      <c r="J291" s="87"/>
      <c r="K291" s="88"/>
      <c r="L291" s="208"/>
      <c r="M291" s="87"/>
      <c r="N291" s="88"/>
      <c r="O291" s="23">
        <v>1</v>
      </c>
      <c r="P291" s="23"/>
      <c r="Q291" s="23"/>
    </row>
    <row r="292" spans="1:17" ht="15" customHeight="1" x14ac:dyDescent="0.2">
      <c r="A292" s="24" t="s">
        <v>604</v>
      </c>
      <c r="B292" s="361" t="s">
        <v>605</v>
      </c>
      <c r="C292" s="362"/>
      <c r="D292" s="362"/>
      <c r="E292" s="212" t="s">
        <v>54</v>
      </c>
      <c r="F292" s="206"/>
      <c r="G292" s="120"/>
      <c r="H292" s="121"/>
      <c r="I292" s="208"/>
      <c r="J292" s="87"/>
      <c r="K292" s="88"/>
      <c r="L292" s="208"/>
      <c r="M292" s="87"/>
      <c r="N292" s="88"/>
      <c r="O292" s="23">
        <v>1</v>
      </c>
      <c r="P292" s="23"/>
      <c r="Q292" s="23"/>
    </row>
    <row r="293" spans="1:17" ht="15" customHeight="1" x14ac:dyDescent="0.2">
      <c r="A293" s="24" t="s">
        <v>606</v>
      </c>
      <c r="B293" s="361" t="s">
        <v>607</v>
      </c>
      <c r="C293" s="362"/>
      <c r="D293" s="362"/>
      <c r="E293" s="201"/>
      <c r="F293" s="208"/>
      <c r="G293" s="87"/>
      <c r="H293" s="88"/>
      <c r="I293" s="208"/>
      <c r="J293" s="87"/>
      <c r="K293" s="88"/>
      <c r="L293" s="208"/>
      <c r="M293" s="87"/>
      <c r="N293" s="88"/>
      <c r="O293" s="23">
        <v>0</v>
      </c>
      <c r="P293" s="23"/>
      <c r="Q293" s="23"/>
    </row>
    <row r="294" spans="1:17" ht="15" customHeight="1" x14ac:dyDescent="0.2">
      <c r="A294" s="24"/>
      <c r="B294" s="509"/>
      <c r="C294" s="347"/>
      <c r="D294" s="347"/>
      <c r="E294" s="201"/>
      <c r="F294" s="693"/>
      <c r="G294" s="694"/>
      <c r="H294" s="694"/>
      <c r="I294" s="694"/>
      <c r="J294" s="694"/>
      <c r="K294" s="694"/>
      <c r="L294" s="694"/>
      <c r="M294" s="694"/>
      <c r="N294" s="695"/>
      <c r="O294" s="23">
        <v>0</v>
      </c>
      <c r="P294" s="23"/>
      <c r="Q294" s="23"/>
    </row>
    <row r="295" spans="1:17" ht="15" customHeight="1" x14ac:dyDescent="0.2">
      <c r="A295" s="24"/>
      <c r="B295" s="688" t="s">
        <v>608</v>
      </c>
      <c r="C295" s="689"/>
      <c r="D295" s="689"/>
      <c r="E295" s="201"/>
      <c r="F295" s="217" t="s">
        <v>599</v>
      </c>
      <c r="G295" s="218" t="s">
        <v>600</v>
      </c>
      <c r="H295" s="219" t="s">
        <v>601</v>
      </c>
      <c r="I295" s="217" t="s">
        <v>599</v>
      </c>
      <c r="J295" s="218" t="s">
        <v>600</v>
      </c>
      <c r="K295" s="219" t="s">
        <v>601</v>
      </c>
      <c r="L295" s="217" t="s">
        <v>599</v>
      </c>
      <c r="M295" s="218" t="s">
        <v>600</v>
      </c>
      <c r="N295" s="219" t="s">
        <v>601</v>
      </c>
      <c r="O295" s="23">
        <v>0</v>
      </c>
      <c r="P295" s="23"/>
      <c r="Q295" s="23"/>
    </row>
    <row r="296" spans="1:17" ht="15" customHeight="1" x14ac:dyDescent="0.2">
      <c r="A296" s="24" t="s">
        <v>609</v>
      </c>
      <c r="B296" s="361" t="s">
        <v>610</v>
      </c>
      <c r="C296" s="362"/>
      <c r="D296" s="362"/>
      <c r="E296" s="201"/>
      <c r="F296" s="206"/>
      <c r="G296" s="120"/>
      <c r="H296" s="121"/>
      <c r="I296" s="206"/>
      <c r="J296" s="120"/>
      <c r="K296" s="121"/>
      <c r="L296" s="206"/>
      <c r="M296" s="120"/>
      <c r="N296" s="121"/>
      <c r="O296" s="23">
        <v>1</v>
      </c>
      <c r="P296" s="23"/>
      <c r="Q296" s="23"/>
    </row>
    <row r="297" spans="1:17" ht="15" customHeight="1" x14ac:dyDescent="0.2">
      <c r="A297" s="24"/>
      <c r="B297" s="509"/>
      <c r="C297" s="347"/>
      <c r="D297" s="347"/>
      <c r="E297" s="201"/>
      <c r="F297" s="690"/>
      <c r="G297" s="691"/>
      <c r="H297" s="691"/>
      <c r="I297" s="691"/>
      <c r="J297" s="691"/>
      <c r="K297" s="691"/>
      <c r="L297" s="691"/>
      <c r="M297" s="691"/>
      <c r="N297" s="692"/>
      <c r="O297" s="23"/>
      <c r="P297" s="23"/>
      <c r="Q297" s="23"/>
    </row>
    <row r="298" spans="1:17" ht="15" customHeight="1" x14ac:dyDescent="0.2">
      <c r="A298" s="24"/>
      <c r="B298" s="361" t="s">
        <v>611</v>
      </c>
      <c r="C298" s="362"/>
      <c r="D298" s="362"/>
      <c r="E298" s="201"/>
      <c r="F298" s="220"/>
      <c r="G298" s="572"/>
      <c r="H298" s="699"/>
      <c r="I298" s="220"/>
      <c r="J298" s="572"/>
      <c r="K298" s="699"/>
      <c r="L298" s="220"/>
      <c r="M298" s="572"/>
      <c r="N298" s="699"/>
      <c r="O298" s="23"/>
      <c r="P298" s="23"/>
      <c r="Q298" s="23"/>
    </row>
    <row r="299" spans="1:17" ht="15" customHeight="1" x14ac:dyDescent="0.2">
      <c r="A299" s="24" t="s">
        <v>612</v>
      </c>
      <c r="B299" s="509"/>
      <c r="C299" s="697" t="s">
        <v>613</v>
      </c>
      <c r="D299" s="697"/>
      <c r="E299" s="201"/>
      <c r="F299" s="221"/>
      <c r="G299" s="572"/>
      <c r="H299" s="699"/>
      <c r="I299" s="221"/>
      <c r="J299" s="572"/>
      <c r="K299" s="699"/>
      <c r="L299" s="221"/>
      <c r="M299" s="572"/>
      <c r="N299" s="699"/>
      <c r="O299" s="23"/>
      <c r="P299" s="23"/>
      <c r="Q299" s="23"/>
    </row>
    <row r="300" spans="1:17" ht="15" customHeight="1" x14ac:dyDescent="0.2">
      <c r="A300" s="24" t="s">
        <v>614</v>
      </c>
      <c r="B300" s="509"/>
      <c r="C300" s="697" t="s">
        <v>615</v>
      </c>
      <c r="D300" s="697"/>
      <c r="E300" s="201"/>
      <c r="F300" s="221"/>
      <c r="G300" s="572"/>
      <c r="H300" s="699"/>
      <c r="I300" s="221"/>
      <c r="J300" s="572"/>
      <c r="K300" s="699"/>
      <c r="L300" s="221"/>
      <c r="M300" s="572"/>
      <c r="N300" s="699"/>
      <c r="O300" s="23"/>
      <c r="P300" s="23"/>
      <c r="Q300" s="23"/>
    </row>
    <row r="301" spans="1:17" ht="15" customHeight="1" x14ac:dyDescent="0.2">
      <c r="A301" s="24" t="s">
        <v>616</v>
      </c>
      <c r="B301" s="509"/>
      <c r="C301" s="697" t="s">
        <v>617</v>
      </c>
      <c r="D301" s="697"/>
      <c r="E301" s="201"/>
      <c r="F301" s="221"/>
      <c r="G301" s="572"/>
      <c r="H301" s="699"/>
      <c r="I301" s="221"/>
      <c r="J301" s="572"/>
      <c r="K301" s="699"/>
      <c r="L301" s="221"/>
      <c r="M301" s="572"/>
      <c r="N301" s="699"/>
      <c r="O301" s="23"/>
      <c r="P301" s="23"/>
      <c r="Q301" s="23"/>
    </row>
    <row r="302" spans="1:17" ht="15" customHeight="1" x14ac:dyDescent="0.2">
      <c r="A302" s="24" t="s">
        <v>618</v>
      </c>
      <c r="B302" s="509"/>
      <c r="C302" s="697" t="s">
        <v>619</v>
      </c>
      <c r="D302" s="697"/>
      <c r="E302" s="201"/>
      <c r="F302" s="221"/>
      <c r="G302" s="572"/>
      <c r="H302" s="699"/>
      <c r="I302" s="221"/>
      <c r="J302" s="572"/>
      <c r="K302" s="699"/>
      <c r="L302" s="221"/>
      <c r="M302" s="572"/>
      <c r="N302" s="699"/>
      <c r="O302" s="23"/>
      <c r="P302" s="23"/>
      <c r="Q302" s="23"/>
    </row>
    <row r="303" spans="1:17" ht="15" customHeight="1" x14ac:dyDescent="0.2">
      <c r="A303" s="24"/>
      <c r="B303" s="361" t="s">
        <v>620</v>
      </c>
      <c r="C303" s="362"/>
      <c r="D303" s="362"/>
      <c r="E303" s="201"/>
      <c r="F303" s="220"/>
      <c r="G303" s="572"/>
      <c r="H303" s="699"/>
      <c r="I303" s="220"/>
      <c r="J303" s="572"/>
      <c r="K303" s="699"/>
      <c r="L303" s="220"/>
      <c r="M303" s="572"/>
      <c r="N303" s="699"/>
      <c r="O303" s="23"/>
      <c r="P303" s="23"/>
      <c r="Q303" s="23"/>
    </row>
    <row r="304" spans="1:17" ht="15" customHeight="1" x14ac:dyDescent="0.2">
      <c r="A304" s="24" t="s">
        <v>621</v>
      </c>
      <c r="B304" s="509"/>
      <c r="C304" s="697" t="s">
        <v>622</v>
      </c>
      <c r="D304" s="697"/>
      <c r="E304" s="201"/>
      <c r="F304" s="222"/>
      <c r="G304" s="572"/>
      <c r="H304" s="699"/>
      <c r="I304" s="222"/>
      <c r="J304" s="572"/>
      <c r="K304" s="699"/>
      <c r="L304" s="222"/>
      <c r="M304" s="572"/>
      <c r="N304" s="699"/>
      <c r="O304" s="23">
        <v>1</v>
      </c>
      <c r="P304" s="23"/>
      <c r="Q304" s="23"/>
    </row>
    <row r="305" spans="1:17" ht="15.75" customHeight="1" thickBot="1" x14ac:dyDescent="0.25">
      <c r="A305" s="24" t="s">
        <v>623</v>
      </c>
      <c r="B305" s="696"/>
      <c r="C305" s="698" t="s">
        <v>624</v>
      </c>
      <c r="D305" s="698"/>
      <c r="E305" s="45"/>
      <c r="F305" s="223"/>
      <c r="G305" s="573"/>
      <c r="H305" s="700"/>
      <c r="I305" s="223"/>
      <c r="J305" s="573"/>
      <c r="K305" s="700"/>
      <c r="L305" s="223"/>
      <c r="M305" s="573"/>
      <c r="N305" s="700"/>
      <c r="O305" s="23">
        <v>1</v>
      </c>
      <c r="P305" s="23"/>
      <c r="Q305" s="23"/>
    </row>
    <row r="306" spans="1:17" ht="13.5" thickBot="1" x14ac:dyDescent="0.25">
      <c r="A306" s="122"/>
      <c r="B306" s="536"/>
      <c r="C306" s="536"/>
      <c r="D306" s="536"/>
      <c r="E306" s="536"/>
      <c r="F306" s="536"/>
      <c r="G306" s="536"/>
      <c r="H306" s="536"/>
      <c r="I306" s="536"/>
      <c r="J306" s="536"/>
      <c r="K306" s="536"/>
      <c r="L306" s="536"/>
      <c r="M306" s="536"/>
      <c r="N306" s="536"/>
      <c r="O306" s="23"/>
      <c r="P306" s="23"/>
      <c r="Q306" s="23"/>
    </row>
    <row r="307" spans="1:17" ht="16.5" customHeight="1" thickBot="1" x14ac:dyDescent="0.3">
      <c r="A307" s="122"/>
      <c r="B307" s="335" t="s">
        <v>625</v>
      </c>
      <c r="C307" s="335"/>
      <c r="D307" s="335"/>
      <c r="E307" s="335"/>
      <c r="F307" s="335"/>
      <c r="G307" s="335"/>
      <c r="H307" s="335"/>
      <c r="I307" s="335"/>
      <c r="J307" s="335"/>
      <c r="K307" s="335"/>
      <c r="L307" s="335"/>
      <c r="M307" s="335"/>
      <c r="N307" s="336"/>
      <c r="O307" s="23"/>
      <c r="P307" s="23"/>
      <c r="Q307" s="23"/>
    </row>
    <row r="308" spans="1:17" ht="15.75" customHeight="1" thickBot="1" x14ac:dyDescent="0.25">
      <c r="A308" s="122"/>
      <c r="B308" s="675" t="s">
        <v>564</v>
      </c>
      <c r="C308" s="675"/>
      <c r="D308" s="675"/>
      <c r="E308" s="675"/>
      <c r="F308" s="675"/>
      <c r="G308" s="675"/>
      <c r="H308" s="675"/>
      <c r="I308" s="675"/>
      <c r="J308" s="675"/>
      <c r="K308" s="675"/>
      <c r="L308" s="675"/>
      <c r="M308" s="675"/>
      <c r="N308" s="676"/>
      <c r="O308" s="23">
        <f>IF(ISBLANK(F314),0,1)</f>
        <v>0</v>
      </c>
      <c r="P308" s="23">
        <f>IF(ISBLANK(I314),0,1)</f>
        <v>0</v>
      </c>
      <c r="Q308" s="23">
        <f>IF(ISBLANK(L314),0,1)</f>
        <v>0</v>
      </c>
    </row>
    <row r="309" spans="1:17" ht="15" customHeight="1" x14ac:dyDescent="0.2">
      <c r="A309" s="24"/>
      <c r="B309" s="677" t="s">
        <v>565</v>
      </c>
      <c r="C309" s="678"/>
      <c r="D309" s="678"/>
      <c r="E309" s="224"/>
      <c r="F309" s="197" t="s">
        <v>626</v>
      </c>
      <c r="G309" s="198"/>
      <c r="H309" s="199"/>
      <c r="I309" s="197" t="s">
        <v>627</v>
      </c>
      <c r="J309" s="198"/>
      <c r="K309" s="225"/>
      <c r="L309" s="226" t="s">
        <v>628</v>
      </c>
      <c r="M309" s="198"/>
      <c r="N309" s="198"/>
      <c r="O309" s="23">
        <f>COUNTA(F314:H314)</f>
        <v>0</v>
      </c>
      <c r="P309" s="23">
        <f>COUNTA(I314:K314)</f>
        <v>0</v>
      </c>
      <c r="Q309" s="23">
        <f>COUNTA(L314:N314)</f>
        <v>0</v>
      </c>
    </row>
    <row r="310" spans="1:17" ht="15" customHeight="1" x14ac:dyDescent="0.2">
      <c r="A310" s="24" t="s">
        <v>569</v>
      </c>
      <c r="B310" s="361" t="s">
        <v>629</v>
      </c>
      <c r="C310" s="362"/>
      <c r="D310" s="362"/>
      <c r="E310" s="679"/>
      <c r="F310" s="682"/>
      <c r="G310" s="683"/>
      <c r="H310" s="684"/>
      <c r="I310" s="682"/>
      <c r="J310" s="683"/>
      <c r="K310" s="684"/>
      <c r="L310" s="682"/>
      <c r="M310" s="683"/>
      <c r="N310" s="684"/>
      <c r="O310" s="23">
        <v>1</v>
      </c>
      <c r="P310" s="23"/>
      <c r="Q310" s="23"/>
    </row>
    <row r="311" spans="1:17" ht="15" customHeight="1" x14ac:dyDescent="0.2">
      <c r="A311" s="24" t="s">
        <v>571</v>
      </c>
      <c r="B311" s="361" t="s">
        <v>203</v>
      </c>
      <c r="C311" s="362"/>
      <c r="D311" s="362"/>
      <c r="E311" s="680"/>
      <c r="F311" s="685"/>
      <c r="G311" s="686"/>
      <c r="H311" s="687"/>
      <c r="I311" s="685"/>
      <c r="J311" s="686"/>
      <c r="K311" s="687"/>
      <c r="L311" s="685"/>
      <c r="M311" s="686"/>
      <c r="N311" s="687"/>
      <c r="O311" s="23">
        <v>1</v>
      </c>
      <c r="P311" s="23"/>
      <c r="Q311" s="23"/>
    </row>
    <row r="312" spans="1:17" ht="15" customHeight="1" x14ac:dyDescent="0.2">
      <c r="A312" s="24"/>
      <c r="B312" s="509"/>
      <c r="C312" s="347"/>
      <c r="D312" s="347"/>
      <c r="E312" s="680"/>
      <c r="F312" s="202" t="s">
        <v>572</v>
      </c>
      <c r="G312" s="203" t="s">
        <v>573</v>
      </c>
      <c r="H312" s="204" t="s">
        <v>574</v>
      </c>
      <c r="I312" s="202" t="s">
        <v>572</v>
      </c>
      <c r="J312" s="203" t="s">
        <v>573</v>
      </c>
      <c r="K312" s="204" t="s">
        <v>574</v>
      </c>
      <c r="L312" s="202" t="s">
        <v>572</v>
      </c>
      <c r="M312" s="203" t="s">
        <v>573</v>
      </c>
      <c r="N312" s="204" t="s">
        <v>574</v>
      </c>
      <c r="O312" s="23">
        <v>0</v>
      </c>
      <c r="P312" s="23"/>
      <c r="Q312" s="23"/>
    </row>
    <row r="313" spans="1:17" ht="15" customHeight="1" x14ac:dyDescent="0.2">
      <c r="A313" s="24"/>
      <c r="B313" s="688" t="s">
        <v>575</v>
      </c>
      <c r="C313" s="689"/>
      <c r="D313" s="689"/>
      <c r="E313" s="681"/>
      <c r="F313" s="690"/>
      <c r="G313" s="691"/>
      <c r="H313" s="691"/>
      <c r="I313" s="691"/>
      <c r="J313" s="691"/>
      <c r="K313" s="691"/>
      <c r="L313" s="691"/>
      <c r="M313" s="691"/>
      <c r="N313" s="692"/>
      <c r="O313" s="23">
        <v>0</v>
      </c>
      <c r="P313" s="23"/>
      <c r="Q313" s="23"/>
    </row>
    <row r="314" spans="1:17" ht="15" customHeight="1" x14ac:dyDescent="0.2">
      <c r="A314" s="24" t="s">
        <v>576</v>
      </c>
      <c r="B314" s="361" t="s">
        <v>630</v>
      </c>
      <c r="C314" s="362"/>
      <c r="D314" s="362"/>
      <c r="E314" s="205" t="s">
        <v>54</v>
      </c>
      <c r="F314" s="206"/>
      <c r="G314" s="120"/>
      <c r="H314" s="121"/>
      <c r="I314" s="206"/>
      <c r="J314" s="120"/>
      <c r="K314" s="121"/>
      <c r="L314" s="206"/>
      <c r="M314" s="120"/>
      <c r="N314" s="121"/>
      <c r="O314" s="23">
        <v>1</v>
      </c>
      <c r="P314" s="23"/>
      <c r="Q314" s="23"/>
    </row>
    <row r="315" spans="1:17" ht="15" customHeight="1" x14ac:dyDescent="0.2">
      <c r="A315" s="24" t="s">
        <v>578</v>
      </c>
      <c r="B315" s="361" t="s">
        <v>579</v>
      </c>
      <c r="C315" s="362"/>
      <c r="D315" s="362"/>
      <c r="E315" s="603"/>
      <c r="F315" s="207"/>
      <c r="G315" s="114"/>
      <c r="H315" s="115"/>
      <c r="I315" s="207"/>
      <c r="J315" s="114"/>
      <c r="K315" s="115"/>
      <c r="L315" s="207"/>
      <c r="M315" s="114"/>
      <c r="N315" s="115"/>
      <c r="O315" s="23">
        <v>1</v>
      </c>
      <c r="P315" s="23"/>
      <c r="Q315" s="23"/>
    </row>
    <row r="316" spans="1:17" ht="15" customHeight="1" x14ac:dyDescent="0.2">
      <c r="A316" s="24" t="s">
        <v>583</v>
      </c>
      <c r="B316" s="361" t="s">
        <v>584</v>
      </c>
      <c r="C316" s="362"/>
      <c r="D316" s="362"/>
      <c r="E316" s="605"/>
      <c r="F316" s="206"/>
      <c r="G316" s="120"/>
      <c r="H316" s="121"/>
      <c r="I316" s="206"/>
      <c r="J316" s="120"/>
      <c r="K316" s="121"/>
      <c r="L316" s="206"/>
      <c r="M316" s="120"/>
      <c r="N316" s="121"/>
      <c r="O316" s="23">
        <v>1</v>
      </c>
      <c r="P316" s="23"/>
      <c r="Q316" s="23"/>
    </row>
    <row r="317" spans="1:17" ht="15" customHeight="1" x14ac:dyDescent="0.2">
      <c r="A317" s="24" t="s">
        <v>585</v>
      </c>
      <c r="B317" s="361" t="s">
        <v>586</v>
      </c>
      <c r="C317" s="362"/>
      <c r="D317" s="362"/>
      <c r="E317" s="161" t="s">
        <v>189</v>
      </c>
      <c r="F317" s="206"/>
      <c r="G317" s="120"/>
      <c r="H317" s="121"/>
      <c r="I317" s="206"/>
      <c r="J317" s="120"/>
      <c r="K317" s="121"/>
      <c r="L317" s="206"/>
      <c r="M317" s="120"/>
      <c r="N317" s="121"/>
      <c r="O317" s="23">
        <v>1</v>
      </c>
      <c r="P317" s="23"/>
      <c r="Q317" s="23"/>
    </row>
    <row r="318" spans="1:17" ht="15" customHeight="1" x14ac:dyDescent="0.2">
      <c r="A318" s="24" t="s">
        <v>587</v>
      </c>
      <c r="B318" s="361" t="s">
        <v>588</v>
      </c>
      <c r="C318" s="362"/>
      <c r="D318" s="362"/>
      <c r="E318" s="205" t="s">
        <v>97</v>
      </c>
      <c r="F318" s="208"/>
      <c r="G318" s="87"/>
      <c r="H318" s="88"/>
      <c r="I318" s="206"/>
      <c r="J318" s="120"/>
      <c r="K318" s="121"/>
      <c r="L318" s="206"/>
      <c r="M318" s="120"/>
      <c r="N318" s="121"/>
      <c r="O318" s="23">
        <v>1</v>
      </c>
      <c r="P318" s="23"/>
      <c r="Q318" s="23"/>
    </row>
    <row r="319" spans="1:17" ht="15" customHeight="1" x14ac:dyDescent="0.2">
      <c r="A319" s="24" t="s">
        <v>589</v>
      </c>
      <c r="B319" s="361" t="s">
        <v>590</v>
      </c>
      <c r="C319" s="362"/>
      <c r="D319" s="362"/>
      <c r="E319" s="200"/>
      <c r="F319" s="206"/>
      <c r="G319" s="120"/>
      <c r="H319" s="121"/>
      <c r="I319" s="206"/>
      <c r="J319" s="120"/>
      <c r="K319" s="121"/>
      <c r="L319" s="206"/>
      <c r="M319" s="120"/>
      <c r="N319" s="121"/>
      <c r="O319" s="23">
        <v>1</v>
      </c>
      <c r="P319" s="23"/>
      <c r="Q319" s="23"/>
    </row>
    <row r="320" spans="1:17" ht="15" customHeight="1" x14ac:dyDescent="0.2">
      <c r="A320" s="24" t="s">
        <v>591</v>
      </c>
      <c r="B320" s="361" t="s">
        <v>592</v>
      </c>
      <c r="C320" s="362"/>
      <c r="D320" s="362"/>
      <c r="E320" s="201"/>
      <c r="F320" s="206"/>
      <c r="G320" s="120"/>
      <c r="H320" s="121"/>
      <c r="I320" s="206"/>
      <c r="J320" s="120"/>
      <c r="K320" s="121"/>
      <c r="L320" s="206"/>
      <c r="M320" s="120"/>
      <c r="N320" s="121"/>
      <c r="O320" s="23">
        <v>0</v>
      </c>
      <c r="P320" s="23"/>
      <c r="Q320" s="23"/>
    </row>
    <row r="321" spans="1:17" ht="15" customHeight="1" x14ac:dyDescent="0.2">
      <c r="A321" s="24" t="s">
        <v>593</v>
      </c>
      <c r="B321" s="361" t="s">
        <v>631</v>
      </c>
      <c r="C321" s="362"/>
      <c r="D321" s="362"/>
      <c r="E321" s="201"/>
      <c r="F321" s="207"/>
      <c r="G321" s="114"/>
      <c r="H321" s="115"/>
      <c r="I321" s="207"/>
      <c r="J321" s="114"/>
      <c r="K321" s="115"/>
      <c r="L321" s="207"/>
      <c r="M321" s="114"/>
      <c r="N321" s="115"/>
      <c r="O321" s="23">
        <v>1</v>
      </c>
      <c r="P321" s="23"/>
      <c r="Q321" s="23"/>
    </row>
    <row r="322" spans="1:17" ht="15" customHeight="1" x14ac:dyDescent="0.2">
      <c r="A322" s="24" t="s">
        <v>595</v>
      </c>
      <c r="B322" s="361" t="s">
        <v>596</v>
      </c>
      <c r="C322" s="362"/>
      <c r="D322" s="362"/>
      <c r="E322" s="201"/>
      <c r="F322" s="206"/>
      <c r="G322" s="120"/>
      <c r="H322" s="121"/>
      <c r="I322" s="206"/>
      <c r="J322" s="120"/>
      <c r="K322" s="121"/>
      <c r="L322" s="206"/>
      <c r="M322" s="120"/>
      <c r="N322" s="121"/>
      <c r="O322" s="23">
        <v>2</v>
      </c>
      <c r="P322" s="23">
        <f>ROW(F321)</f>
        <v>321</v>
      </c>
      <c r="Q322" s="23" t="s">
        <v>110</v>
      </c>
    </row>
    <row r="323" spans="1:17" ht="15" customHeight="1" x14ac:dyDescent="0.2">
      <c r="A323" s="24"/>
      <c r="B323" s="509"/>
      <c r="C323" s="347"/>
      <c r="D323" s="347"/>
      <c r="E323" s="201"/>
      <c r="F323" s="693"/>
      <c r="G323" s="694"/>
      <c r="H323" s="694"/>
      <c r="I323" s="694"/>
      <c r="J323" s="694"/>
      <c r="K323" s="694"/>
      <c r="L323" s="694"/>
      <c r="M323" s="694"/>
      <c r="N323" s="695"/>
      <c r="O323" s="23">
        <v>0</v>
      </c>
      <c r="P323" s="23"/>
      <c r="Q323" s="23"/>
    </row>
    <row r="324" spans="1:17" ht="15" customHeight="1" x14ac:dyDescent="0.2">
      <c r="A324" s="24"/>
      <c r="B324" s="688" t="s">
        <v>598</v>
      </c>
      <c r="C324" s="689"/>
      <c r="D324" s="689"/>
      <c r="E324" s="201"/>
      <c r="F324" s="217" t="s">
        <v>599</v>
      </c>
      <c r="G324" s="218" t="s">
        <v>600</v>
      </c>
      <c r="H324" s="219" t="s">
        <v>601</v>
      </c>
      <c r="I324" s="217" t="s">
        <v>599</v>
      </c>
      <c r="J324" s="218" t="s">
        <v>600</v>
      </c>
      <c r="K324" s="219" t="s">
        <v>601</v>
      </c>
      <c r="L324" s="217" t="s">
        <v>599</v>
      </c>
      <c r="M324" s="218" t="s">
        <v>600</v>
      </c>
      <c r="N324" s="219" t="s">
        <v>601</v>
      </c>
      <c r="O324" s="23">
        <v>0</v>
      </c>
      <c r="P324" s="23"/>
      <c r="Q324" s="23"/>
    </row>
    <row r="325" spans="1:17" ht="15" customHeight="1" x14ac:dyDescent="0.2">
      <c r="A325" s="24" t="s">
        <v>602</v>
      </c>
      <c r="B325" s="361" t="s">
        <v>632</v>
      </c>
      <c r="C325" s="362"/>
      <c r="D325" s="362"/>
      <c r="E325" s="200" t="s">
        <v>131</v>
      </c>
      <c r="F325" s="206"/>
      <c r="G325" s="120"/>
      <c r="H325" s="121"/>
      <c r="I325" s="206"/>
      <c r="J325" s="120"/>
      <c r="K325" s="121"/>
      <c r="L325" s="206"/>
      <c r="M325" s="120"/>
      <c r="N325" s="121"/>
      <c r="O325" s="23">
        <v>1</v>
      </c>
      <c r="P325" s="23"/>
      <c r="Q325" s="23"/>
    </row>
    <row r="326" spans="1:17" ht="15" customHeight="1" x14ac:dyDescent="0.2">
      <c r="A326" s="24" t="s">
        <v>604</v>
      </c>
      <c r="B326" s="361" t="s">
        <v>605</v>
      </c>
      <c r="C326" s="362"/>
      <c r="D326" s="362"/>
      <c r="E326" s="205" t="s">
        <v>54</v>
      </c>
      <c r="F326" s="206"/>
      <c r="G326" s="120"/>
      <c r="H326" s="121"/>
      <c r="I326" s="206"/>
      <c r="J326" s="120"/>
      <c r="K326" s="121"/>
      <c r="L326" s="206"/>
      <c r="M326" s="120"/>
      <c r="N326" s="121"/>
      <c r="O326" s="23">
        <v>1</v>
      </c>
      <c r="P326" s="23"/>
      <c r="Q326" s="23"/>
    </row>
    <row r="327" spans="1:17" ht="15" customHeight="1" x14ac:dyDescent="0.2">
      <c r="A327" s="24" t="s">
        <v>606</v>
      </c>
      <c r="B327" s="361" t="s">
        <v>607</v>
      </c>
      <c r="C327" s="362"/>
      <c r="D327" s="362"/>
      <c r="E327" s="201"/>
      <c r="F327" s="206"/>
      <c r="G327" s="120"/>
      <c r="H327" s="121"/>
      <c r="I327" s="206"/>
      <c r="J327" s="120"/>
      <c r="K327" s="121"/>
      <c r="L327" s="206"/>
      <c r="M327" s="120"/>
      <c r="N327" s="121"/>
      <c r="O327" s="23">
        <v>0</v>
      </c>
      <c r="P327" s="23"/>
      <c r="Q327" s="23"/>
    </row>
    <row r="328" spans="1:17" ht="15" customHeight="1" x14ac:dyDescent="0.2">
      <c r="A328" s="24"/>
      <c r="B328" s="509"/>
      <c r="C328" s="347"/>
      <c r="D328" s="347"/>
      <c r="E328" s="201"/>
      <c r="F328" s="693"/>
      <c r="G328" s="694"/>
      <c r="H328" s="694"/>
      <c r="I328" s="694"/>
      <c r="J328" s="694"/>
      <c r="K328" s="694"/>
      <c r="L328" s="694"/>
      <c r="M328" s="694"/>
      <c r="N328" s="695"/>
      <c r="O328" s="23">
        <v>0</v>
      </c>
      <c r="P328" s="23"/>
      <c r="Q328" s="23"/>
    </row>
    <row r="329" spans="1:17" ht="15" customHeight="1" x14ac:dyDescent="0.2">
      <c r="A329" s="24"/>
      <c r="B329" s="688" t="s">
        <v>608</v>
      </c>
      <c r="C329" s="689"/>
      <c r="D329" s="689"/>
      <c r="E329" s="201"/>
      <c r="F329" s="217" t="s">
        <v>599</v>
      </c>
      <c r="G329" s="218" t="s">
        <v>600</v>
      </c>
      <c r="H329" s="219" t="s">
        <v>601</v>
      </c>
      <c r="I329" s="217" t="s">
        <v>599</v>
      </c>
      <c r="J329" s="218" t="s">
        <v>600</v>
      </c>
      <c r="K329" s="219" t="s">
        <v>601</v>
      </c>
      <c r="L329" s="217" t="s">
        <v>599</v>
      </c>
      <c r="M329" s="218" t="s">
        <v>600</v>
      </c>
      <c r="N329" s="219" t="s">
        <v>601</v>
      </c>
      <c r="O329" s="23">
        <v>0</v>
      </c>
      <c r="P329" s="23"/>
      <c r="Q329" s="23"/>
    </row>
    <row r="330" spans="1:17" ht="15" customHeight="1" x14ac:dyDescent="0.2">
      <c r="A330" s="24" t="s">
        <v>609</v>
      </c>
      <c r="B330" s="361" t="s">
        <v>610</v>
      </c>
      <c r="C330" s="362"/>
      <c r="D330" s="362"/>
      <c r="E330" s="201"/>
      <c r="F330" s="206"/>
      <c r="G330" s="120"/>
      <c r="H330" s="121"/>
      <c r="I330" s="206"/>
      <c r="J330" s="120"/>
      <c r="K330" s="121"/>
      <c r="L330" s="206"/>
      <c r="M330" s="120"/>
      <c r="N330" s="121"/>
      <c r="O330" s="23">
        <v>1</v>
      </c>
      <c r="P330" s="23"/>
      <c r="Q330" s="23"/>
    </row>
    <row r="331" spans="1:17" ht="15" customHeight="1" x14ac:dyDescent="0.2">
      <c r="A331" s="24"/>
      <c r="B331" s="509"/>
      <c r="C331" s="347"/>
      <c r="D331" s="347"/>
      <c r="E331" s="201"/>
      <c r="F331" s="690"/>
      <c r="G331" s="691"/>
      <c r="H331" s="691"/>
      <c r="I331" s="691"/>
      <c r="J331" s="691"/>
      <c r="K331" s="691"/>
      <c r="L331" s="691"/>
      <c r="M331" s="691"/>
      <c r="N331" s="692"/>
      <c r="O331" s="23"/>
      <c r="P331" s="23"/>
      <c r="Q331" s="23"/>
    </row>
    <row r="332" spans="1:17" ht="15" customHeight="1" x14ac:dyDescent="0.2">
      <c r="A332" s="24"/>
      <c r="B332" s="361" t="s">
        <v>611</v>
      </c>
      <c r="C332" s="362"/>
      <c r="D332" s="362"/>
      <c r="E332" s="201"/>
      <c r="F332" s="220"/>
      <c r="G332" s="572"/>
      <c r="H332" s="699"/>
      <c r="I332" s="220"/>
      <c r="J332" s="572"/>
      <c r="K332" s="699"/>
      <c r="L332" s="220"/>
      <c r="M332" s="572"/>
      <c r="N332" s="699"/>
      <c r="O332" s="23"/>
      <c r="P332" s="23"/>
      <c r="Q332" s="23"/>
    </row>
    <row r="333" spans="1:17" ht="15" customHeight="1" x14ac:dyDescent="0.2">
      <c r="A333" s="24" t="s">
        <v>612</v>
      </c>
      <c r="B333" s="509"/>
      <c r="C333" s="697" t="s">
        <v>613</v>
      </c>
      <c r="D333" s="697"/>
      <c r="E333" s="201"/>
      <c r="F333" s="221"/>
      <c r="G333" s="572"/>
      <c r="H333" s="699"/>
      <c r="I333" s="221"/>
      <c r="J333" s="572"/>
      <c r="K333" s="699"/>
      <c r="L333" s="221"/>
      <c r="M333" s="572"/>
      <c r="N333" s="699"/>
      <c r="O333" s="23"/>
      <c r="P333" s="23"/>
      <c r="Q333" s="23"/>
    </row>
    <row r="334" spans="1:17" ht="15" customHeight="1" x14ac:dyDescent="0.2">
      <c r="A334" s="24" t="s">
        <v>614</v>
      </c>
      <c r="B334" s="509"/>
      <c r="C334" s="697" t="s">
        <v>615</v>
      </c>
      <c r="D334" s="697"/>
      <c r="E334" s="201"/>
      <c r="F334" s="221"/>
      <c r="G334" s="572"/>
      <c r="H334" s="699"/>
      <c r="I334" s="221"/>
      <c r="J334" s="572"/>
      <c r="K334" s="699"/>
      <c r="L334" s="221"/>
      <c r="M334" s="572"/>
      <c r="N334" s="699"/>
      <c r="O334" s="23"/>
      <c r="P334" s="23"/>
      <c r="Q334" s="23"/>
    </row>
    <row r="335" spans="1:17" ht="15" customHeight="1" x14ac:dyDescent="0.2">
      <c r="A335" s="24" t="s">
        <v>616</v>
      </c>
      <c r="B335" s="509"/>
      <c r="C335" s="697" t="s">
        <v>617</v>
      </c>
      <c r="D335" s="697"/>
      <c r="E335" s="201"/>
      <c r="F335" s="221"/>
      <c r="G335" s="572"/>
      <c r="H335" s="699"/>
      <c r="I335" s="221"/>
      <c r="J335" s="572"/>
      <c r="K335" s="699"/>
      <c r="L335" s="221"/>
      <c r="M335" s="572"/>
      <c r="N335" s="699"/>
      <c r="O335" s="23"/>
      <c r="P335" s="23"/>
      <c r="Q335" s="23"/>
    </row>
    <row r="336" spans="1:17" ht="15" customHeight="1" x14ac:dyDescent="0.2">
      <c r="A336" s="24" t="s">
        <v>618</v>
      </c>
      <c r="B336" s="509"/>
      <c r="C336" s="697" t="s">
        <v>619</v>
      </c>
      <c r="D336" s="697"/>
      <c r="E336" s="201"/>
      <c r="F336" s="221"/>
      <c r="G336" s="572"/>
      <c r="H336" s="699"/>
      <c r="I336" s="221"/>
      <c r="J336" s="572"/>
      <c r="K336" s="699"/>
      <c r="L336" s="221"/>
      <c r="M336" s="572"/>
      <c r="N336" s="699"/>
      <c r="O336" s="23"/>
      <c r="P336" s="23"/>
      <c r="Q336" s="23"/>
    </row>
    <row r="337" spans="1:17" ht="15" customHeight="1" x14ac:dyDescent="0.2">
      <c r="A337" s="24"/>
      <c r="B337" s="361" t="s">
        <v>620</v>
      </c>
      <c r="C337" s="362"/>
      <c r="D337" s="362"/>
      <c r="E337" s="201"/>
      <c r="F337" s="220"/>
      <c r="G337" s="572"/>
      <c r="H337" s="699"/>
      <c r="I337" s="220"/>
      <c r="J337" s="572"/>
      <c r="K337" s="699"/>
      <c r="L337" s="220"/>
      <c r="M337" s="572"/>
      <c r="N337" s="699"/>
      <c r="O337" s="23"/>
      <c r="P337" s="23"/>
      <c r="Q337" s="23"/>
    </row>
    <row r="338" spans="1:17" ht="15" customHeight="1" x14ac:dyDescent="0.2">
      <c r="A338" s="24" t="s">
        <v>621</v>
      </c>
      <c r="B338" s="509"/>
      <c r="C338" s="697" t="s">
        <v>622</v>
      </c>
      <c r="D338" s="697"/>
      <c r="E338" s="201"/>
      <c r="F338" s="206"/>
      <c r="G338" s="572"/>
      <c r="H338" s="699"/>
      <c r="I338" s="206"/>
      <c r="J338" s="572"/>
      <c r="K338" s="699"/>
      <c r="L338" s="206"/>
      <c r="M338" s="572"/>
      <c r="N338" s="699"/>
      <c r="O338" s="23">
        <v>1</v>
      </c>
      <c r="P338" s="23"/>
      <c r="Q338" s="23"/>
    </row>
    <row r="339" spans="1:17" ht="15.75" customHeight="1" thickBot="1" x14ac:dyDescent="0.25">
      <c r="A339" s="24" t="s">
        <v>623</v>
      </c>
      <c r="B339" s="509"/>
      <c r="C339" s="697" t="s">
        <v>633</v>
      </c>
      <c r="D339" s="697"/>
      <c r="E339" s="201"/>
      <c r="F339" s="227"/>
      <c r="G339" s="573"/>
      <c r="H339" s="700"/>
      <c r="I339" s="227"/>
      <c r="J339" s="573"/>
      <c r="K339" s="700"/>
      <c r="L339" s="227"/>
      <c r="M339" s="573"/>
      <c r="N339" s="700"/>
      <c r="O339" s="23">
        <v>1</v>
      </c>
      <c r="P339" s="23"/>
      <c r="Q339" s="23"/>
    </row>
    <row r="340" spans="1:17" ht="13.5" thickBot="1" x14ac:dyDescent="0.25">
      <c r="A340" s="24"/>
      <c r="B340" s="535"/>
      <c r="C340" s="536"/>
      <c r="D340" s="536"/>
      <c r="E340" s="536"/>
      <c r="F340" s="536"/>
      <c r="G340" s="536"/>
      <c r="H340" s="536"/>
      <c r="I340" s="536"/>
      <c r="J340" s="536"/>
      <c r="K340" s="536"/>
      <c r="L340" s="536"/>
      <c r="M340" s="536"/>
      <c r="N340" s="536"/>
      <c r="O340" s="23"/>
      <c r="P340" s="23"/>
      <c r="Q340" s="23"/>
    </row>
    <row r="341" spans="1:17" ht="16.5" customHeight="1" thickBot="1" x14ac:dyDescent="0.3">
      <c r="A341" s="24"/>
      <c r="B341" s="334" t="s">
        <v>634</v>
      </c>
      <c r="C341" s="335"/>
      <c r="D341" s="335"/>
      <c r="E341" s="335"/>
      <c r="F341" s="335"/>
      <c r="G341" s="335"/>
      <c r="H341" s="335"/>
      <c r="I341" s="335"/>
      <c r="J341" s="335"/>
      <c r="K341" s="335"/>
      <c r="L341" s="335"/>
      <c r="M341" s="335"/>
      <c r="N341" s="336"/>
      <c r="O341" s="23"/>
      <c r="P341" s="23"/>
      <c r="Q341" s="23"/>
    </row>
    <row r="342" spans="1:17" ht="15" customHeight="1" x14ac:dyDescent="0.2">
      <c r="A342" s="24"/>
      <c r="B342" s="709" t="s">
        <v>818</v>
      </c>
      <c r="C342" s="710"/>
      <c r="D342" s="710"/>
      <c r="E342" s="710"/>
      <c r="F342" s="710"/>
      <c r="G342" s="710"/>
      <c r="H342" s="710"/>
      <c r="I342" s="710"/>
      <c r="J342" s="710"/>
      <c r="K342" s="710"/>
      <c r="L342" s="710"/>
      <c r="M342" s="710"/>
      <c r="N342" s="711"/>
      <c r="O342" s="23"/>
      <c r="P342" s="23"/>
      <c r="Q342" s="23"/>
    </row>
    <row r="343" spans="1:17" ht="15" customHeight="1" thickBot="1" x14ac:dyDescent="0.25">
      <c r="A343" s="24"/>
      <c r="B343" s="712"/>
      <c r="C343" s="713"/>
      <c r="D343" s="713"/>
      <c r="E343" s="713"/>
      <c r="F343" s="713"/>
      <c r="G343" s="713"/>
      <c r="H343" s="713"/>
      <c r="I343" s="713"/>
      <c r="J343" s="713"/>
      <c r="K343" s="713"/>
      <c r="L343" s="713"/>
      <c r="M343" s="713"/>
      <c r="N343" s="714"/>
      <c r="O343" s="23"/>
      <c r="P343" s="23"/>
      <c r="Q343" s="23"/>
    </row>
    <row r="344" spans="1:17" ht="15" customHeight="1" x14ac:dyDescent="0.2">
      <c r="A344" s="24" t="s">
        <v>635</v>
      </c>
      <c r="B344" s="567" t="s">
        <v>636</v>
      </c>
      <c r="C344" s="568"/>
      <c r="D344" s="568"/>
      <c r="E344" s="228"/>
      <c r="F344" s="229"/>
      <c r="G344" s="701"/>
      <c r="H344" s="702"/>
      <c r="I344" s="702"/>
      <c r="J344" s="702"/>
      <c r="K344" s="703"/>
      <c r="L344" s="35"/>
      <c r="M344" s="35"/>
      <c r="N344" s="37"/>
      <c r="O344" s="23">
        <v>1</v>
      </c>
      <c r="P344" s="23"/>
      <c r="Q344" s="23"/>
    </row>
    <row r="345" spans="1:17" ht="12.75" customHeight="1" x14ac:dyDescent="0.2">
      <c r="A345" s="413" t="s">
        <v>637</v>
      </c>
      <c r="B345" s="509"/>
      <c r="C345" s="359" t="s">
        <v>638</v>
      </c>
      <c r="D345" s="359"/>
      <c r="E345" s="704"/>
      <c r="F345" s="662"/>
      <c r="G345" s="662"/>
      <c r="H345" s="662"/>
      <c r="I345" s="662"/>
      <c r="J345" s="662"/>
      <c r="K345" s="706"/>
      <c r="L345" s="35"/>
      <c r="M345" s="35"/>
      <c r="N345" s="37"/>
      <c r="O345" s="23">
        <v>2</v>
      </c>
      <c r="P345" s="23">
        <f>ROW(F344)</f>
        <v>344</v>
      </c>
      <c r="Q345" s="23" t="s">
        <v>639</v>
      </c>
    </row>
    <row r="346" spans="1:17" ht="15" customHeight="1" x14ac:dyDescent="0.2">
      <c r="A346" s="435"/>
      <c r="B346" s="509"/>
      <c r="C346" s="359"/>
      <c r="D346" s="359"/>
      <c r="E346" s="704"/>
      <c r="F346" s="662"/>
      <c r="G346" s="662"/>
      <c r="H346" s="662"/>
      <c r="I346" s="662"/>
      <c r="J346" s="662"/>
      <c r="K346" s="706"/>
      <c r="L346" s="35"/>
      <c r="M346" s="35"/>
      <c r="N346" s="37"/>
      <c r="O346" s="23">
        <v>0</v>
      </c>
      <c r="P346" s="23"/>
      <c r="Q346" s="23"/>
    </row>
    <row r="347" spans="1:17" ht="15" customHeight="1" thickBot="1" x14ac:dyDescent="0.25">
      <c r="A347" s="414"/>
      <c r="B347" s="696"/>
      <c r="C347" s="403"/>
      <c r="D347" s="403"/>
      <c r="E347" s="705"/>
      <c r="F347" s="707"/>
      <c r="G347" s="707"/>
      <c r="H347" s="707"/>
      <c r="I347" s="707"/>
      <c r="J347" s="707"/>
      <c r="K347" s="708"/>
      <c r="L347" s="35"/>
      <c r="M347" s="35"/>
      <c r="N347" s="37"/>
      <c r="O347" s="23">
        <v>0</v>
      </c>
      <c r="P347" s="23"/>
      <c r="Q347" s="23"/>
    </row>
    <row r="348" spans="1:17" ht="15" customHeight="1" thickBot="1" x14ac:dyDescent="0.25">
      <c r="A348" s="24"/>
      <c r="B348" s="118"/>
      <c r="C348" s="155"/>
      <c r="D348" s="155"/>
      <c r="E348" s="156"/>
      <c r="F348" s="35"/>
      <c r="G348" s="35"/>
      <c r="H348" s="35"/>
      <c r="I348" s="35"/>
      <c r="J348" s="35"/>
      <c r="K348" s="37"/>
      <c r="L348" s="35"/>
      <c r="M348" s="35"/>
      <c r="N348" s="37"/>
      <c r="O348" s="23">
        <v>0</v>
      </c>
      <c r="P348" s="23"/>
      <c r="Q348" s="23"/>
    </row>
    <row r="349" spans="1:17" ht="15" customHeight="1" x14ac:dyDescent="0.2">
      <c r="A349" s="24" t="s">
        <v>640</v>
      </c>
      <c r="B349" s="567" t="s">
        <v>641</v>
      </c>
      <c r="C349" s="568"/>
      <c r="D349" s="568"/>
      <c r="E349" s="228"/>
      <c r="F349" s="229"/>
      <c r="G349" s="701"/>
      <c r="H349" s="702"/>
      <c r="I349" s="702"/>
      <c r="J349" s="702"/>
      <c r="K349" s="703"/>
      <c r="L349" s="35"/>
      <c r="M349" s="35"/>
      <c r="N349" s="37"/>
      <c r="O349" s="23">
        <v>1</v>
      </c>
      <c r="P349" s="23"/>
      <c r="Q349" s="23"/>
    </row>
    <row r="350" spans="1:17" ht="15" customHeight="1" x14ac:dyDescent="0.2">
      <c r="A350" s="413" t="s">
        <v>642</v>
      </c>
      <c r="B350" s="509"/>
      <c r="C350" s="359" t="s">
        <v>643</v>
      </c>
      <c r="D350" s="359"/>
      <c r="E350" s="704"/>
      <c r="F350" s="662"/>
      <c r="G350" s="662"/>
      <c r="H350" s="662"/>
      <c r="I350" s="662"/>
      <c r="J350" s="662"/>
      <c r="K350" s="706"/>
      <c r="L350" s="35"/>
      <c r="M350" s="35"/>
      <c r="N350" s="37"/>
      <c r="O350" s="23">
        <v>2</v>
      </c>
      <c r="P350" s="23">
        <f>ROW(F349)</f>
        <v>349</v>
      </c>
      <c r="Q350" s="23" t="s">
        <v>639</v>
      </c>
    </row>
    <row r="351" spans="1:17" ht="15" customHeight="1" x14ac:dyDescent="0.2">
      <c r="A351" s="435"/>
      <c r="B351" s="509"/>
      <c r="C351" s="359"/>
      <c r="D351" s="359"/>
      <c r="E351" s="704"/>
      <c r="F351" s="662"/>
      <c r="G351" s="662"/>
      <c r="H351" s="662"/>
      <c r="I351" s="662"/>
      <c r="J351" s="662"/>
      <c r="K351" s="706"/>
      <c r="L351" s="35"/>
      <c r="M351" s="35"/>
      <c r="N351" s="37"/>
      <c r="O351" s="23">
        <v>0</v>
      </c>
      <c r="P351" s="23"/>
      <c r="Q351" s="23"/>
    </row>
    <row r="352" spans="1:17" ht="15" customHeight="1" thickBot="1" x14ac:dyDescent="0.25">
      <c r="A352" s="414"/>
      <c r="B352" s="696"/>
      <c r="C352" s="403"/>
      <c r="D352" s="403"/>
      <c r="E352" s="705"/>
      <c r="F352" s="707"/>
      <c r="G352" s="707"/>
      <c r="H352" s="707"/>
      <c r="I352" s="707"/>
      <c r="J352" s="707"/>
      <c r="K352" s="708"/>
      <c r="L352" s="35"/>
      <c r="M352" s="35"/>
      <c r="N352" s="37"/>
      <c r="O352" s="23">
        <v>0</v>
      </c>
      <c r="P352" s="23"/>
      <c r="Q352" s="23"/>
    </row>
    <row r="353" spans="1:17" ht="15.75" customHeight="1" thickBot="1" x14ac:dyDescent="0.25">
      <c r="A353" s="24"/>
      <c r="B353" s="118"/>
      <c r="C353" s="155"/>
      <c r="D353" s="155"/>
      <c r="E353" s="156"/>
      <c r="F353" s="35"/>
      <c r="G353" s="35"/>
      <c r="H353" s="35"/>
      <c r="I353" s="35"/>
      <c r="J353" s="35"/>
      <c r="K353" s="35"/>
      <c r="L353" s="35"/>
      <c r="M353" s="35"/>
      <c r="N353" s="37"/>
      <c r="O353" s="23">
        <v>0</v>
      </c>
      <c r="P353" s="23"/>
      <c r="Q353" s="23"/>
    </row>
    <row r="354" spans="1:17" ht="15.75" customHeight="1" thickBot="1" x14ac:dyDescent="0.25">
      <c r="A354" s="24"/>
      <c r="B354" s="715"/>
      <c r="C354" s="702"/>
      <c r="D354" s="702"/>
      <c r="E354" s="702"/>
      <c r="F354" s="230" t="s">
        <v>644</v>
      </c>
      <c r="G354" s="230" t="s">
        <v>645</v>
      </c>
      <c r="H354" s="230" t="s">
        <v>646</v>
      </c>
      <c r="I354" s="230" t="s">
        <v>647</v>
      </c>
      <c r="J354" s="230" t="s">
        <v>648</v>
      </c>
      <c r="K354" s="230" t="s">
        <v>649</v>
      </c>
      <c r="L354" s="230" t="s">
        <v>650</v>
      </c>
      <c r="M354" s="230" t="s">
        <v>651</v>
      </c>
      <c r="N354" s="230" t="s">
        <v>652</v>
      </c>
      <c r="O354" s="23">
        <v>0</v>
      </c>
      <c r="P354" s="23"/>
      <c r="Q354" s="23"/>
    </row>
    <row r="355" spans="1:17" ht="15" customHeight="1" x14ac:dyDescent="0.2">
      <c r="A355" s="24" t="s">
        <v>653</v>
      </c>
      <c r="B355" s="361" t="s">
        <v>654</v>
      </c>
      <c r="C355" s="362"/>
      <c r="D355" s="362"/>
      <c r="E355" s="161" t="s">
        <v>97</v>
      </c>
      <c r="F355" s="231"/>
      <c r="G355" s="231"/>
      <c r="H355" s="231"/>
      <c r="I355" s="231"/>
      <c r="J355" s="231"/>
      <c r="K355" s="231"/>
      <c r="L355" s="231"/>
      <c r="M355" s="231"/>
      <c r="N355" s="231"/>
      <c r="O355" s="23">
        <f>COUNTA(F355:N355)</f>
        <v>0</v>
      </c>
      <c r="P355" s="23" t="s">
        <v>194</v>
      </c>
      <c r="Q355" s="23"/>
    </row>
    <row r="356" spans="1:17" ht="15" customHeight="1" x14ac:dyDescent="0.2">
      <c r="A356" s="24" t="s">
        <v>655</v>
      </c>
      <c r="B356" s="361" t="s">
        <v>656</v>
      </c>
      <c r="C356" s="362"/>
      <c r="D356" s="362"/>
      <c r="E356" s="161" t="s">
        <v>657</v>
      </c>
      <c r="F356" s="232"/>
      <c r="G356" s="232"/>
      <c r="H356" s="232"/>
      <c r="I356" s="232"/>
      <c r="J356" s="232"/>
      <c r="K356" s="232"/>
      <c r="L356" s="232"/>
      <c r="M356" s="232"/>
      <c r="N356" s="232"/>
      <c r="O356" s="23">
        <v>1</v>
      </c>
      <c r="P356" s="23"/>
      <c r="Q356" s="23"/>
    </row>
    <row r="357" spans="1:17" ht="15" customHeight="1" x14ac:dyDescent="0.2">
      <c r="A357" s="24" t="s">
        <v>658</v>
      </c>
      <c r="B357" s="361" t="s">
        <v>659</v>
      </c>
      <c r="C357" s="362"/>
      <c r="D357" s="362"/>
      <c r="E357" s="161" t="s">
        <v>660</v>
      </c>
      <c r="F357" s="233"/>
      <c r="G357" s="233"/>
      <c r="H357" s="233"/>
      <c r="I357" s="233"/>
      <c r="J357" s="233"/>
      <c r="K357" s="233"/>
      <c r="L357" s="233"/>
      <c r="M357" s="233"/>
      <c r="N357" s="233"/>
      <c r="O357" s="23">
        <v>1</v>
      </c>
      <c r="P357" s="23"/>
      <c r="Q357" s="23"/>
    </row>
    <row r="358" spans="1:17" ht="15" customHeight="1" x14ac:dyDescent="0.2">
      <c r="A358" s="24" t="s">
        <v>661</v>
      </c>
      <c r="B358" s="361" t="s">
        <v>662</v>
      </c>
      <c r="C358" s="362"/>
      <c r="D358" s="362"/>
      <c r="E358" s="161" t="s">
        <v>663</v>
      </c>
      <c r="F358" s="233"/>
      <c r="G358" s="233"/>
      <c r="H358" s="233"/>
      <c r="I358" s="233"/>
      <c r="J358" s="233"/>
      <c r="K358" s="233"/>
      <c r="L358" s="233"/>
      <c r="M358" s="233"/>
      <c r="N358" s="233"/>
      <c r="O358" s="23">
        <v>1</v>
      </c>
      <c r="P358" s="23"/>
      <c r="Q358" s="23"/>
    </row>
    <row r="359" spans="1:17" ht="15" customHeight="1" x14ac:dyDescent="0.2">
      <c r="A359" s="24"/>
      <c r="B359" s="716" t="s">
        <v>664</v>
      </c>
      <c r="C359" s="717"/>
      <c r="D359" s="717"/>
      <c r="E359" s="717"/>
      <c r="F359" s="717"/>
      <c r="G359" s="717"/>
      <c r="H359" s="717"/>
      <c r="I359" s="717"/>
      <c r="J359" s="717"/>
      <c r="K359" s="717"/>
      <c r="L359" s="717"/>
      <c r="M359" s="717"/>
      <c r="N359" s="718"/>
      <c r="O359" s="23"/>
      <c r="P359" s="23"/>
      <c r="Q359" s="23"/>
    </row>
    <row r="360" spans="1:17" ht="15" customHeight="1" x14ac:dyDescent="0.2">
      <c r="A360" s="24" t="s">
        <v>665</v>
      </c>
      <c r="B360" s="722" t="s">
        <v>666</v>
      </c>
      <c r="C360" s="723"/>
      <c r="D360" s="723"/>
      <c r="E360" s="37"/>
      <c r="F360" s="234"/>
      <c r="G360" s="234"/>
      <c r="H360" s="234"/>
      <c r="I360" s="234"/>
      <c r="J360" s="234"/>
      <c r="K360" s="234"/>
      <c r="L360" s="234"/>
      <c r="M360" s="234"/>
      <c r="N360" s="234"/>
      <c r="O360" s="23"/>
      <c r="P360" s="23"/>
      <c r="Q360" s="23"/>
    </row>
    <row r="361" spans="1:17" ht="15" customHeight="1" x14ac:dyDescent="0.2">
      <c r="A361" s="24" t="s">
        <v>667</v>
      </c>
      <c r="B361" s="361" t="s">
        <v>668</v>
      </c>
      <c r="C361" s="362"/>
      <c r="D361" s="362"/>
      <c r="E361" s="37"/>
      <c r="F361" s="233"/>
      <c r="G361" s="233"/>
      <c r="H361" s="233"/>
      <c r="I361" s="233"/>
      <c r="J361" s="233"/>
      <c r="K361" s="233"/>
      <c r="L361" s="233"/>
      <c r="M361" s="233"/>
      <c r="N361" s="233"/>
      <c r="O361" s="23"/>
      <c r="P361" s="23"/>
      <c r="Q361" s="23"/>
    </row>
    <row r="362" spans="1:17" ht="15" customHeight="1" x14ac:dyDescent="0.2">
      <c r="A362" s="24"/>
      <c r="B362" s="361" t="s">
        <v>669</v>
      </c>
      <c r="C362" s="362"/>
      <c r="D362" s="362"/>
      <c r="E362" s="37"/>
      <c r="F362" s="693"/>
      <c r="G362" s="694"/>
      <c r="H362" s="694"/>
      <c r="I362" s="694"/>
      <c r="J362" s="694"/>
      <c r="K362" s="694"/>
      <c r="L362" s="694"/>
      <c r="M362" s="694"/>
      <c r="N362" s="695"/>
      <c r="O362" s="23"/>
      <c r="P362" s="23"/>
      <c r="Q362" s="23"/>
    </row>
    <row r="363" spans="1:17" ht="15" customHeight="1" x14ac:dyDescent="0.2">
      <c r="A363" s="24" t="s">
        <v>670</v>
      </c>
      <c r="B363" s="719"/>
      <c r="C363" s="362" t="s">
        <v>671</v>
      </c>
      <c r="D363" s="362"/>
      <c r="E363" s="235"/>
      <c r="F363" s="233"/>
      <c r="G363" s="233"/>
      <c r="H363" s="233"/>
      <c r="I363" s="233"/>
      <c r="J363" s="233"/>
      <c r="K363" s="233"/>
      <c r="L363" s="233"/>
      <c r="M363" s="233"/>
      <c r="N363" s="233"/>
      <c r="O363" s="23"/>
      <c r="P363" s="23"/>
      <c r="Q363" s="23"/>
    </row>
    <row r="364" spans="1:17" x14ac:dyDescent="0.2">
      <c r="A364" s="24" t="s">
        <v>672</v>
      </c>
      <c r="B364" s="721"/>
      <c r="C364" s="362" t="s">
        <v>673</v>
      </c>
      <c r="D364" s="362"/>
      <c r="E364" s="216" t="s">
        <v>674</v>
      </c>
      <c r="F364" s="233"/>
      <c r="G364" s="233"/>
      <c r="H364" s="233"/>
      <c r="I364" s="233"/>
      <c r="J364" s="233"/>
      <c r="K364" s="233"/>
      <c r="L364" s="233"/>
      <c r="M364" s="233"/>
      <c r="N364" s="233"/>
      <c r="O364" s="23"/>
      <c r="P364" s="23"/>
      <c r="Q364" s="23"/>
    </row>
    <row r="365" spans="1:17" x14ac:dyDescent="0.2">
      <c r="A365" s="24" t="s">
        <v>675</v>
      </c>
      <c r="B365" s="361" t="s">
        <v>676</v>
      </c>
      <c r="C365" s="362"/>
      <c r="D365" s="362"/>
      <c r="E365" s="161"/>
      <c r="F365" s="236"/>
      <c r="G365" s="236"/>
      <c r="H365" s="236"/>
      <c r="I365" s="236"/>
      <c r="J365" s="236"/>
      <c r="K365" s="236"/>
      <c r="L365" s="236"/>
      <c r="M365" s="236"/>
      <c r="N365" s="236"/>
      <c r="O365" s="23"/>
      <c r="P365" s="23"/>
      <c r="Q365" s="23"/>
    </row>
    <row r="366" spans="1:17" x14ac:dyDescent="0.2">
      <c r="A366" s="24"/>
      <c r="B366" s="361" t="s">
        <v>677</v>
      </c>
      <c r="C366" s="362"/>
      <c r="D366" s="362"/>
      <c r="E366" s="161"/>
      <c r="F366" s="693"/>
      <c r="G366" s="694"/>
      <c r="H366" s="694"/>
      <c r="I366" s="694"/>
      <c r="J366" s="694"/>
      <c r="K366" s="694"/>
      <c r="L366" s="694"/>
      <c r="M366" s="694"/>
      <c r="N366" s="695"/>
      <c r="O366" s="23"/>
      <c r="P366" s="23"/>
      <c r="Q366" s="23"/>
    </row>
    <row r="367" spans="1:17" x14ac:dyDescent="0.2">
      <c r="A367" s="24" t="s">
        <v>678</v>
      </c>
      <c r="B367" s="719"/>
      <c r="C367" s="362" t="s">
        <v>679</v>
      </c>
      <c r="D367" s="362"/>
      <c r="E367" s="161" t="s">
        <v>297</v>
      </c>
      <c r="F367" s="233"/>
      <c r="G367" s="233"/>
      <c r="H367" s="233"/>
      <c r="I367" s="233"/>
      <c r="J367" s="233"/>
      <c r="K367" s="233"/>
      <c r="L367" s="233"/>
      <c r="M367" s="233"/>
      <c r="N367" s="233"/>
      <c r="O367" s="23"/>
      <c r="P367" s="23"/>
      <c r="Q367" s="23"/>
    </row>
    <row r="368" spans="1:17" x14ac:dyDescent="0.2">
      <c r="A368" s="24" t="s">
        <v>680</v>
      </c>
      <c r="B368" s="720"/>
      <c r="C368" s="362" t="s">
        <v>681</v>
      </c>
      <c r="D368" s="362"/>
      <c r="E368" s="161" t="s">
        <v>297</v>
      </c>
      <c r="F368" s="233"/>
      <c r="G368" s="233"/>
      <c r="H368" s="233"/>
      <c r="I368" s="233"/>
      <c r="J368" s="233"/>
      <c r="K368" s="233"/>
      <c r="L368" s="233"/>
      <c r="M368" s="233"/>
      <c r="N368" s="233"/>
      <c r="O368" s="23"/>
      <c r="P368" s="23"/>
      <c r="Q368" s="23"/>
    </row>
    <row r="369" spans="1:17" x14ac:dyDescent="0.2">
      <c r="A369" s="24" t="s">
        <v>682</v>
      </c>
      <c r="B369" s="721"/>
      <c r="C369" s="362" t="s">
        <v>683</v>
      </c>
      <c r="D369" s="362"/>
      <c r="E369" s="161" t="s">
        <v>297</v>
      </c>
      <c r="F369" s="233"/>
      <c r="G369" s="233"/>
      <c r="H369" s="233"/>
      <c r="I369" s="233"/>
      <c r="J369" s="233"/>
      <c r="K369" s="233"/>
      <c r="L369" s="233"/>
      <c r="M369" s="233"/>
      <c r="N369" s="233"/>
      <c r="O369" s="23"/>
      <c r="P369" s="23"/>
      <c r="Q369" s="23"/>
    </row>
    <row r="370" spans="1:17" x14ac:dyDescent="0.2">
      <c r="A370" s="24" t="s">
        <v>684</v>
      </c>
      <c r="B370" s="361" t="s">
        <v>685</v>
      </c>
      <c r="C370" s="362"/>
      <c r="D370" s="362"/>
      <c r="E370" s="161" t="s">
        <v>297</v>
      </c>
      <c r="F370" s="233"/>
      <c r="G370" s="233"/>
      <c r="H370" s="233"/>
      <c r="I370" s="233"/>
      <c r="J370" s="233"/>
      <c r="K370" s="233"/>
      <c r="L370" s="233"/>
      <c r="M370" s="233"/>
      <c r="N370" s="233"/>
      <c r="O370" s="23"/>
      <c r="P370" s="23"/>
      <c r="Q370" s="23"/>
    </row>
    <row r="371" spans="1:17" x14ac:dyDescent="0.2">
      <c r="A371" s="24"/>
      <c r="B371" s="361" t="s">
        <v>686</v>
      </c>
      <c r="C371" s="362"/>
      <c r="D371" s="362"/>
      <c r="E371" s="726"/>
      <c r="F371" s="694"/>
      <c r="G371" s="694"/>
      <c r="H371" s="694"/>
      <c r="I371" s="694"/>
      <c r="J371" s="694"/>
      <c r="K371" s="694"/>
      <c r="L371" s="694"/>
      <c r="M371" s="694"/>
      <c r="N371" s="695"/>
      <c r="O371" s="23"/>
      <c r="P371" s="23"/>
      <c r="Q371" s="23"/>
    </row>
    <row r="372" spans="1:17" x14ac:dyDescent="0.2">
      <c r="A372" s="24" t="s">
        <v>687</v>
      </c>
      <c r="B372" s="719"/>
      <c r="C372" s="362" t="s">
        <v>688</v>
      </c>
      <c r="D372" s="362"/>
      <c r="E372" s="37"/>
      <c r="F372" s="237"/>
      <c r="G372" s="237"/>
      <c r="H372" s="237"/>
      <c r="I372" s="237"/>
      <c r="J372" s="237"/>
      <c r="K372" s="237"/>
      <c r="L372" s="237"/>
      <c r="M372" s="237"/>
      <c r="N372" s="237"/>
      <c r="O372" s="23"/>
      <c r="P372" s="23"/>
      <c r="Q372" s="23"/>
    </row>
    <row r="373" spans="1:17" x14ac:dyDescent="0.2">
      <c r="A373" s="24" t="s">
        <v>689</v>
      </c>
      <c r="B373" s="720"/>
      <c r="C373" s="362" t="s">
        <v>690</v>
      </c>
      <c r="D373" s="362"/>
      <c r="E373" s="235"/>
      <c r="F373" s="237"/>
      <c r="G373" s="237"/>
      <c r="H373" s="237"/>
      <c r="I373" s="237"/>
      <c r="J373" s="237"/>
      <c r="K373" s="237"/>
      <c r="L373" s="237"/>
      <c r="M373" s="237"/>
      <c r="N373" s="237"/>
      <c r="O373" s="23"/>
      <c r="P373" s="23"/>
      <c r="Q373" s="23"/>
    </row>
    <row r="374" spans="1:17" x14ac:dyDescent="0.2">
      <c r="A374" s="24" t="s">
        <v>691</v>
      </c>
      <c r="B374" s="721"/>
      <c r="C374" s="362" t="s">
        <v>692</v>
      </c>
      <c r="D374" s="362"/>
      <c r="E374" s="216" t="s">
        <v>297</v>
      </c>
      <c r="F374" s="233"/>
      <c r="G374" s="233"/>
      <c r="H374" s="233"/>
      <c r="I374" s="233"/>
      <c r="J374" s="233"/>
      <c r="K374" s="233"/>
      <c r="L374" s="233"/>
      <c r="M374" s="233"/>
      <c r="N374" s="233"/>
      <c r="O374" s="23"/>
      <c r="P374" s="23"/>
      <c r="Q374" s="23"/>
    </row>
    <row r="375" spans="1:17" x14ac:dyDescent="0.2">
      <c r="A375" s="24"/>
      <c r="B375" s="724" t="s">
        <v>693</v>
      </c>
      <c r="C375" s="725"/>
      <c r="D375" s="725"/>
      <c r="E375" s="726"/>
      <c r="F375" s="694"/>
      <c r="G375" s="694"/>
      <c r="H375" s="694"/>
      <c r="I375" s="694"/>
      <c r="J375" s="694"/>
      <c r="K375" s="694"/>
      <c r="L375" s="694"/>
      <c r="M375" s="694"/>
      <c r="N375" s="695"/>
      <c r="O375" s="23"/>
      <c r="P375" s="23"/>
      <c r="Q375" s="23"/>
    </row>
    <row r="376" spans="1:17" x14ac:dyDescent="0.2">
      <c r="A376" s="24" t="s">
        <v>694</v>
      </c>
      <c r="B376" s="238"/>
      <c r="C376" s="725" t="s">
        <v>695</v>
      </c>
      <c r="D376" s="725"/>
      <c r="E376" s="161" t="s">
        <v>696</v>
      </c>
      <c r="F376" s="232"/>
      <c r="G376" s="232"/>
      <c r="H376" s="232"/>
      <c r="I376" s="232"/>
      <c r="J376" s="232"/>
      <c r="K376" s="232"/>
      <c r="L376" s="232"/>
      <c r="M376" s="232"/>
      <c r="N376" s="232"/>
      <c r="O376" s="23"/>
      <c r="P376" s="23"/>
      <c r="Q376" s="23"/>
    </row>
    <row r="377" spans="1:17" x14ac:dyDescent="0.2">
      <c r="A377" s="24" t="s">
        <v>697</v>
      </c>
      <c r="B377" s="239"/>
      <c r="C377" s="725" t="s">
        <v>698</v>
      </c>
      <c r="D377" s="725"/>
      <c r="E377" s="161" t="s">
        <v>696</v>
      </c>
      <c r="F377" s="232"/>
      <c r="G377" s="232"/>
      <c r="H377" s="232"/>
      <c r="I377" s="232"/>
      <c r="J377" s="232"/>
      <c r="K377" s="232"/>
      <c r="L377" s="232"/>
      <c r="M377" s="232"/>
      <c r="N377" s="232"/>
      <c r="O377" s="23"/>
      <c r="P377" s="23"/>
      <c r="Q377" s="23"/>
    </row>
    <row r="378" spans="1:17" x14ac:dyDescent="0.2">
      <c r="A378" s="24"/>
      <c r="B378" s="724" t="s">
        <v>699</v>
      </c>
      <c r="C378" s="725"/>
      <c r="D378" s="725"/>
      <c r="E378" s="726"/>
      <c r="F378" s="694"/>
      <c r="G378" s="694"/>
      <c r="H378" s="694"/>
      <c r="I378" s="694"/>
      <c r="J378" s="694"/>
      <c r="K378" s="694"/>
      <c r="L378" s="694"/>
      <c r="M378" s="694"/>
      <c r="N378" s="695"/>
      <c r="O378" s="23"/>
      <c r="P378" s="23"/>
      <c r="Q378" s="23"/>
    </row>
    <row r="379" spans="1:17" x14ac:dyDescent="0.2">
      <c r="A379" s="24" t="s">
        <v>700</v>
      </c>
      <c r="B379" s="239"/>
      <c r="C379" s="727" t="s">
        <v>695</v>
      </c>
      <c r="D379" s="728"/>
      <c r="E379" s="161" t="s">
        <v>54</v>
      </c>
      <c r="F379" s="240">
        <f t="shared" ref="F379:N379" si="8">F355*F376*SQRT(3)/1000</f>
        <v>0</v>
      </c>
      <c r="G379" s="240">
        <f t="shared" si="8"/>
        <v>0</v>
      </c>
      <c r="H379" s="240">
        <f t="shared" si="8"/>
        <v>0</v>
      </c>
      <c r="I379" s="240">
        <f t="shared" si="8"/>
        <v>0</v>
      </c>
      <c r="J379" s="240">
        <f t="shared" si="8"/>
        <v>0</v>
      </c>
      <c r="K379" s="240">
        <f t="shared" si="8"/>
        <v>0</v>
      </c>
      <c r="L379" s="240">
        <f t="shared" si="8"/>
        <v>0</v>
      </c>
      <c r="M379" s="240">
        <f t="shared" si="8"/>
        <v>0</v>
      </c>
      <c r="N379" s="240">
        <f t="shared" si="8"/>
        <v>0</v>
      </c>
      <c r="O379" s="23"/>
      <c r="P379" s="23"/>
      <c r="Q379" s="23"/>
    </row>
    <row r="380" spans="1:17" x14ac:dyDescent="0.2">
      <c r="A380" s="24" t="s">
        <v>701</v>
      </c>
      <c r="B380" s="241"/>
      <c r="C380" s="727" t="s">
        <v>698</v>
      </c>
      <c r="D380" s="728"/>
      <c r="E380" s="161" t="s">
        <v>54</v>
      </c>
      <c r="F380" s="240">
        <f t="shared" ref="F380:N380" si="9">F355*F377*SQRT(3)/1000</f>
        <v>0</v>
      </c>
      <c r="G380" s="240">
        <f t="shared" si="9"/>
        <v>0</v>
      </c>
      <c r="H380" s="240">
        <f t="shared" si="9"/>
        <v>0</v>
      </c>
      <c r="I380" s="240">
        <f t="shared" si="9"/>
        <v>0</v>
      </c>
      <c r="J380" s="240">
        <f t="shared" si="9"/>
        <v>0</v>
      </c>
      <c r="K380" s="240">
        <f t="shared" si="9"/>
        <v>0</v>
      </c>
      <c r="L380" s="240">
        <f t="shared" si="9"/>
        <v>0</v>
      </c>
      <c r="M380" s="240">
        <f t="shared" si="9"/>
        <v>0</v>
      </c>
      <c r="N380" s="240">
        <f t="shared" si="9"/>
        <v>0</v>
      </c>
      <c r="O380" s="23"/>
      <c r="P380" s="23"/>
      <c r="Q380" s="23"/>
    </row>
    <row r="381" spans="1:17" x14ac:dyDescent="0.2">
      <c r="A381" s="24"/>
      <c r="B381" s="724" t="s">
        <v>702</v>
      </c>
      <c r="C381" s="725"/>
      <c r="D381" s="725"/>
      <c r="E381" s="726"/>
      <c r="F381" s="694"/>
      <c r="G381" s="694"/>
      <c r="H381" s="694"/>
      <c r="I381" s="694"/>
      <c r="J381" s="694"/>
      <c r="K381" s="694"/>
      <c r="L381" s="694"/>
      <c r="M381" s="694"/>
      <c r="N381" s="695"/>
      <c r="O381" s="23"/>
      <c r="P381" s="23"/>
      <c r="Q381" s="23"/>
    </row>
    <row r="382" spans="1:17" x14ac:dyDescent="0.2">
      <c r="A382" s="24" t="s">
        <v>703</v>
      </c>
      <c r="B382" s="242"/>
      <c r="C382" s="362" t="s">
        <v>695</v>
      </c>
      <c r="D382" s="362"/>
      <c r="E382" s="161" t="s">
        <v>696</v>
      </c>
      <c r="F382" s="232"/>
      <c r="G382" s="232"/>
      <c r="H382" s="232"/>
      <c r="I382" s="232"/>
      <c r="J382" s="232"/>
      <c r="K382" s="232"/>
      <c r="L382" s="232"/>
      <c r="M382" s="232"/>
      <c r="N382" s="232"/>
      <c r="O382" s="23"/>
      <c r="P382" s="23"/>
      <c r="Q382" s="23"/>
    </row>
    <row r="383" spans="1:17" x14ac:dyDescent="0.2">
      <c r="A383" s="24" t="s">
        <v>704</v>
      </c>
      <c r="B383" s="243"/>
      <c r="C383" s="362" t="s">
        <v>698</v>
      </c>
      <c r="D383" s="362"/>
      <c r="E383" s="161" t="s">
        <v>696</v>
      </c>
      <c r="F383" s="232"/>
      <c r="G383" s="232"/>
      <c r="H383" s="232"/>
      <c r="I383" s="232"/>
      <c r="J383" s="232"/>
      <c r="K383" s="232"/>
      <c r="L383" s="232"/>
      <c r="M383" s="232"/>
      <c r="N383" s="232"/>
      <c r="O383" s="23"/>
      <c r="P383" s="23"/>
      <c r="Q383" s="23"/>
    </row>
    <row r="384" spans="1:17" x14ac:dyDescent="0.2">
      <c r="A384" s="24"/>
      <c r="B384" s="361" t="s">
        <v>705</v>
      </c>
      <c r="C384" s="362"/>
      <c r="D384" s="362"/>
      <c r="E384" s="726"/>
      <c r="F384" s="694"/>
      <c r="G384" s="694"/>
      <c r="H384" s="694"/>
      <c r="I384" s="694"/>
      <c r="J384" s="694"/>
      <c r="K384" s="694"/>
      <c r="L384" s="694"/>
      <c r="M384" s="694"/>
      <c r="N384" s="695"/>
      <c r="O384" s="23"/>
      <c r="P384" s="23"/>
      <c r="Q384" s="23"/>
    </row>
    <row r="385" spans="1:17" x14ac:dyDescent="0.2">
      <c r="A385" s="24" t="s">
        <v>706</v>
      </c>
      <c r="B385" s="243"/>
      <c r="C385" s="420" t="s">
        <v>695</v>
      </c>
      <c r="D385" s="421"/>
      <c r="E385" s="161" t="s">
        <v>54</v>
      </c>
      <c r="F385" s="240">
        <f t="shared" ref="F385:N385" si="10">F355*F382*SQRT(3)/1000</f>
        <v>0</v>
      </c>
      <c r="G385" s="240">
        <f t="shared" si="10"/>
        <v>0</v>
      </c>
      <c r="H385" s="240">
        <f t="shared" si="10"/>
        <v>0</v>
      </c>
      <c r="I385" s="240">
        <f t="shared" si="10"/>
        <v>0</v>
      </c>
      <c r="J385" s="240">
        <f t="shared" si="10"/>
        <v>0</v>
      </c>
      <c r="K385" s="240">
        <f t="shared" si="10"/>
        <v>0</v>
      </c>
      <c r="L385" s="240">
        <f t="shared" si="10"/>
        <v>0</v>
      </c>
      <c r="M385" s="240">
        <f t="shared" si="10"/>
        <v>0</v>
      </c>
      <c r="N385" s="240">
        <f t="shared" si="10"/>
        <v>0</v>
      </c>
      <c r="O385" s="23"/>
      <c r="P385" s="23"/>
      <c r="Q385" s="23"/>
    </row>
    <row r="386" spans="1:17" x14ac:dyDescent="0.2">
      <c r="A386" s="24" t="s">
        <v>707</v>
      </c>
      <c r="B386" s="244"/>
      <c r="C386" s="420" t="s">
        <v>698</v>
      </c>
      <c r="D386" s="421"/>
      <c r="E386" s="161" t="s">
        <v>54</v>
      </c>
      <c r="F386" s="240">
        <f t="shared" ref="F386:N386" si="11">F355*F383*SQRT(3)/1000</f>
        <v>0</v>
      </c>
      <c r="G386" s="240">
        <f t="shared" si="11"/>
        <v>0</v>
      </c>
      <c r="H386" s="240">
        <f t="shared" si="11"/>
        <v>0</v>
      </c>
      <c r="I386" s="240">
        <f t="shared" si="11"/>
        <v>0</v>
      </c>
      <c r="J386" s="240">
        <f t="shared" si="11"/>
        <v>0</v>
      </c>
      <c r="K386" s="240">
        <f t="shared" si="11"/>
        <v>0</v>
      </c>
      <c r="L386" s="240">
        <f t="shared" si="11"/>
        <v>0</v>
      </c>
      <c r="M386" s="240">
        <f t="shared" si="11"/>
        <v>0</v>
      </c>
      <c r="N386" s="240">
        <f t="shared" si="11"/>
        <v>0</v>
      </c>
      <c r="O386" s="23"/>
      <c r="P386" s="23"/>
      <c r="Q386" s="23"/>
    </row>
    <row r="387" spans="1:17" x14ac:dyDescent="0.2">
      <c r="A387" s="24" t="s">
        <v>708</v>
      </c>
      <c r="B387" s="361" t="s">
        <v>709</v>
      </c>
      <c r="C387" s="362"/>
      <c r="D387" s="362"/>
      <c r="E387" s="161" t="s">
        <v>710</v>
      </c>
      <c r="F387" s="232"/>
      <c r="G387" s="232"/>
      <c r="H387" s="232"/>
      <c r="I387" s="232"/>
      <c r="J387" s="232"/>
      <c r="K387" s="232"/>
      <c r="L387" s="232"/>
      <c r="M387" s="232"/>
      <c r="N387" s="232"/>
      <c r="O387" s="23"/>
      <c r="P387" s="23"/>
      <c r="Q387" s="23"/>
    </row>
    <row r="388" spans="1:17" x14ac:dyDescent="0.2">
      <c r="A388" s="24" t="s">
        <v>711</v>
      </c>
      <c r="B388" s="361" t="s">
        <v>712</v>
      </c>
      <c r="C388" s="362"/>
      <c r="D388" s="362"/>
      <c r="E388" s="161" t="s">
        <v>710</v>
      </c>
      <c r="F388" s="232"/>
      <c r="G388" s="232"/>
      <c r="H388" s="232"/>
      <c r="I388" s="232"/>
      <c r="J388" s="232"/>
      <c r="K388" s="232"/>
      <c r="L388" s="232"/>
      <c r="M388" s="232"/>
      <c r="N388" s="232"/>
      <c r="O388" s="23"/>
      <c r="P388" s="23"/>
      <c r="Q388" s="23"/>
    </row>
    <row r="389" spans="1:17" x14ac:dyDescent="0.2">
      <c r="A389" s="24" t="s">
        <v>713</v>
      </c>
      <c r="B389" s="361" t="s">
        <v>714</v>
      </c>
      <c r="C389" s="362"/>
      <c r="D389" s="362"/>
      <c r="E389" s="161" t="s">
        <v>710</v>
      </c>
      <c r="F389" s="232"/>
      <c r="G389" s="232"/>
      <c r="H389" s="232"/>
      <c r="I389" s="232"/>
      <c r="J389" s="232"/>
      <c r="K389" s="232"/>
      <c r="L389" s="232"/>
      <c r="M389" s="232"/>
      <c r="N389" s="232"/>
      <c r="O389" s="23"/>
      <c r="P389" s="23"/>
      <c r="Q389" s="23"/>
    </row>
    <row r="390" spans="1:17" x14ac:dyDescent="0.2">
      <c r="A390" s="24" t="s">
        <v>715</v>
      </c>
      <c r="B390" s="361" t="s">
        <v>716</v>
      </c>
      <c r="C390" s="362"/>
      <c r="D390" s="362"/>
      <c r="E390" s="161" t="s">
        <v>710</v>
      </c>
      <c r="F390" s="232"/>
      <c r="G390" s="232"/>
      <c r="H390" s="232"/>
      <c r="I390" s="232"/>
      <c r="J390" s="232"/>
      <c r="K390" s="232"/>
      <c r="L390" s="232"/>
      <c r="M390" s="232"/>
      <c r="N390" s="232"/>
      <c r="O390" s="23"/>
      <c r="P390" s="23"/>
      <c r="Q390" s="23"/>
    </row>
    <row r="391" spans="1:17" x14ac:dyDescent="0.2">
      <c r="A391" s="24" t="s">
        <v>717</v>
      </c>
      <c r="B391" s="361" t="s">
        <v>718</v>
      </c>
      <c r="C391" s="362"/>
      <c r="D391" s="362"/>
      <c r="E391" s="161" t="s">
        <v>710</v>
      </c>
      <c r="F391" s="232"/>
      <c r="G391" s="232"/>
      <c r="H391" s="232"/>
      <c r="I391" s="232"/>
      <c r="J391" s="232"/>
      <c r="K391" s="232"/>
      <c r="L391" s="232"/>
      <c r="M391" s="232"/>
      <c r="N391" s="232"/>
      <c r="O391" s="23"/>
      <c r="P391" s="23"/>
      <c r="Q391" s="23"/>
    </row>
    <row r="392" spans="1:17" ht="15.75" customHeight="1" x14ac:dyDescent="0.2">
      <c r="A392" s="24"/>
      <c r="B392" s="354" t="s">
        <v>719</v>
      </c>
      <c r="C392" s="355"/>
      <c r="D392" s="355"/>
      <c r="E392" s="355"/>
      <c r="F392" s="355"/>
      <c r="G392" s="355"/>
      <c r="H392" s="355"/>
      <c r="I392" s="355"/>
      <c r="J392" s="355"/>
      <c r="K392" s="355"/>
      <c r="L392" s="355"/>
      <c r="M392" s="355"/>
      <c r="N392" s="734"/>
      <c r="O392" s="23"/>
      <c r="P392" s="23"/>
      <c r="Q392" s="23"/>
    </row>
    <row r="393" spans="1:17" ht="13.5" thickBot="1" x14ac:dyDescent="0.25">
      <c r="A393" s="24"/>
      <c r="B393" s="735" t="s">
        <v>208</v>
      </c>
      <c r="C393" s="736"/>
      <c r="D393" s="737" t="s">
        <v>720</v>
      </c>
      <c r="E393" s="737"/>
      <c r="F393" s="737"/>
      <c r="G393" s="737"/>
      <c r="H393" s="737"/>
      <c r="I393" s="737"/>
      <c r="J393" s="737"/>
      <c r="K393" s="737"/>
      <c r="L393" s="737"/>
      <c r="M393" s="737"/>
      <c r="N393" s="738"/>
      <c r="O393" s="23"/>
      <c r="P393" s="23"/>
      <c r="Q393" s="23"/>
    </row>
    <row r="394" spans="1:17" ht="13.5" thickBot="1" x14ac:dyDescent="0.25">
      <c r="A394" s="24"/>
      <c r="B394" s="535"/>
      <c r="C394" s="536"/>
      <c r="D394" s="536"/>
      <c r="E394" s="536"/>
      <c r="F394" s="536"/>
      <c r="G394" s="536"/>
      <c r="H394" s="536"/>
      <c r="I394" s="536"/>
      <c r="J394" s="536"/>
      <c r="K394" s="536"/>
      <c r="L394" s="536"/>
      <c r="M394" s="536"/>
      <c r="N394" s="536"/>
      <c r="O394" s="23"/>
      <c r="P394" s="23"/>
      <c r="Q394" s="23"/>
    </row>
    <row r="395" spans="1:17" ht="16.5" thickBot="1" x14ac:dyDescent="0.3">
      <c r="A395" s="24"/>
      <c r="B395" s="729" t="s">
        <v>721</v>
      </c>
      <c r="C395" s="730"/>
      <c r="D395" s="730"/>
      <c r="E395" s="730"/>
      <c r="F395" s="730"/>
      <c r="G395" s="730"/>
      <c r="H395" s="730"/>
      <c r="I395" s="730"/>
      <c r="J395" s="730"/>
      <c r="K395" s="730"/>
      <c r="L395" s="730"/>
      <c r="M395" s="730"/>
      <c r="N395" s="731"/>
      <c r="O395" s="23"/>
      <c r="P395" s="23"/>
      <c r="Q395" s="23"/>
    </row>
    <row r="396" spans="1:17" ht="15.75" customHeight="1" thickBot="1" x14ac:dyDescent="0.25">
      <c r="A396" s="24"/>
      <c r="B396" s="732" t="s">
        <v>722</v>
      </c>
      <c r="C396" s="733"/>
      <c r="D396" s="733"/>
      <c r="E396" s="245"/>
      <c r="F396" s="246" t="s">
        <v>723</v>
      </c>
      <c r="G396" s="246" t="s">
        <v>724</v>
      </c>
      <c r="H396" s="246" t="s">
        <v>725</v>
      </c>
      <c r="I396" s="246" t="s">
        <v>726</v>
      </c>
      <c r="J396" s="246" t="s">
        <v>727</v>
      </c>
      <c r="K396" s="246" t="s">
        <v>728</v>
      </c>
      <c r="L396" s="246" t="s">
        <v>729</v>
      </c>
      <c r="M396" s="246" t="s">
        <v>730</v>
      </c>
      <c r="N396" s="247" t="s">
        <v>731</v>
      </c>
      <c r="O396" s="23"/>
      <c r="P396" s="248"/>
      <c r="Q396" s="248"/>
    </row>
    <row r="397" spans="1:17" ht="15" customHeight="1" x14ac:dyDescent="0.2">
      <c r="A397" s="24"/>
      <c r="B397" s="249" t="s">
        <v>732</v>
      </c>
      <c r="C397" s="250"/>
      <c r="D397" s="250"/>
      <c r="E397" s="251"/>
      <c r="F397" s="251"/>
      <c r="G397" s="251"/>
      <c r="H397" s="251"/>
      <c r="I397" s="251"/>
      <c r="J397" s="251"/>
      <c r="K397" s="251"/>
      <c r="L397" s="251"/>
      <c r="M397" s="251"/>
      <c r="N397" s="252"/>
      <c r="O397" s="23"/>
      <c r="P397" s="23"/>
      <c r="Q397" s="23"/>
    </row>
    <row r="398" spans="1:17" ht="15" customHeight="1" x14ac:dyDescent="0.2">
      <c r="A398" s="24" t="s">
        <v>733</v>
      </c>
      <c r="B398" s="358" t="s">
        <v>654</v>
      </c>
      <c r="C398" s="359"/>
      <c r="D398" s="359"/>
      <c r="E398" s="123" t="s">
        <v>97</v>
      </c>
      <c r="F398" s="120"/>
      <c r="G398" s="120"/>
      <c r="H398" s="120"/>
      <c r="I398" s="120"/>
      <c r="J398" s="120"/>
      <c r="K398" s="120"/>
      <c r="L398" s="120"/>
      <c r="M398" s="120"/>
      <c r="N398" s="121"/>
      <c r="O398" s="23">
        <f>COUNTA(F398:N398)</f>
        <v>0</v>
      </c>
      <c r="P398" s="23" t="s">
        <v>194</v>
      </c>
      <c r="Q398" s="23"/>
    </row>
    <row r="399" spans="1:17" ht="15" customHeight="1" x14ac:dyDescent="0.2">
      <c r="A399" s="24"/>
      <c r="B399" s="358" t="s">
        <v>734</v>
      </c>
      <c r="C399" s="359"/>
      <c r="D399" s="359"/>
      <c r="E399" s="253"/>
      <c r="F399" s="253"/>
      <c r="G399" s="253"/>
      <c r="H399" s="253"/>
      <c r="I399" s="253"/>
      <c r="J399" s="253"/>
      <c r="K399" s="253"/>
      <c r="L399" s="253"/>
      <c r="M399" s="253"/>
      <c r="N399" s="254"/>
      <c r="O399" s="23">
        <v>0</v>
      </c>
      <c r="P399" s="23"/>
      <c r="Q399" s="23"/>
    </row>
    <row r="400" spans="1:17" ht="15" customHeight="1" x14ac:dyDescent="0.2">
      <c r="A400" s="24" t="s">
        <v>735</v>
      </c>
      <c r="B400" s="509"/>
      <c r="C400" s="362" t="s">
        <v>695</v>
      </c>
      <c r="D400" s="362"/>
      <c r="E400" s="123" t="s">
        <v>696</v>
      </c>
      <c r="F400" s="120"/>
      <c r="G400" s="120"/>
      <c r="H400" s="120"/>
      <c r="I400" s="120"/>
      <c r="J400" s="120"/>
      <c r="K400" s="120"/>
      <c r="L400" s="120"/>
      <c r="M400" s="120"/>
      <c r="N400" s="121"/>
      <c r="O400" s="23">
        <v>1</v>
      </c>
      <c r="P400" s="23"/>
      <c r="Q400" s="23"/>
    </row>
    <row r="401" spans="1:17" ht="15" customHeight="1" x14ac:dyDescent="0.2">
      <c r="A401" s="24" t="s">
        <v>736</v>
      </c>
      <c r="B401" s="509"/>
      <c r="C401" s="362" t="s">
        <v>698</v>
      </c>
      <c r="D401" s="362"/>
      <c r="E401" s="123" t="s">
        <v>696</v>
      </c>
      <c r="F401" s="120"/>
      <c r="G401" s="120"/>
      <c r="H401" s="120"/>
      <c r="I401" s="120"/>
      <c r="J401" s="120"/>
      <c r="K401" s="120"/>
      <c r="L401" s="120"/>
      <c r="M401" s="120"/>
      <c r="N401" s="121"/>
      <c r="O401" s="23">
        <v>1</v>
      </c>
      <c r="P401" s="23"/>
      <c r="Q401" s="23"/>
    </row>
    <row r="402" spans="1:17" ht="15" customHeight="1" x14ac:dyDescent="0.2">
      <c r="A402" s="24"/>
      <c r="B402" s="358" t="s">
        <v>699</v>
      </c>
      <c r="C402" s="359"/>
      <c r="D402" s="359"/>
      <c r="E402" s="253"/>
      <c r="F402" s="739"/>
      <c r="G402" s="740"/>
      <c r="H402" s="740"/>
      <c r="I402" s="740"/>
      <c r="J402" s="740"/>
      <c r="K402" s="740"/>
      <c r="L402" s="740"/>
      <c r="M402" s="740"/>
      <c r="N402" s="741"/>
      <c r="O402" s="23">
        <v>0</v>
      </c>
      <c r="P402" s="23"/>
      <c r="Q402" s="23"/>
    </row>
    <row r="403" spans="1:17" ht="15" customHeight="1" x14ac:dyDescent="0.2">
      <c r="A403" s="24" t="s">
        <v>737</v>
      </c>
      <c r="B403" s="742"/>
      <c r="C403" s="362" t="s">
        <v>695</v>
      </c>
      <c r="D403" s="362"/>
      <c r="E403" s="123" t="s">
        <v>54</v>
      </c>
      <c r="F403" s="255">
        <f>F398*F400*SQRT(3)/1000</f>
        <v>0</v>
      </c>
      <c r="G403" s="255">
        <f t="shared" ref="G403:J403" si="12">G398*G400*SQRT(3)/1000</f>
        <v>0</v>
      </c>
      <c r="H403" s="255">
        <f t="shared" si="12"/>
        <v>0</v>
      </c>
      <c r="I403" s="255">
        <f t="shared" si="12"/>
        <v>0</v>
      </c>
      <c r="J403" s="255">
        <f t="shared" si="12"/>
        <v>0</v>
      </c>
      <c r="K403" s="255">
        <f>K398*K400*SQRT(3)/1000</f>
        <v>0</v>
      </c>
      <c r="L403" s="255">
        <f t="shared" ref="L403:N403" si="13">L398*L400*SQRT(3)/1000</f>
        <v>0</v>
      </c>
      <c r="M403" s="255">
        <f t="shared" si="13"/>
        <v>0</v>
      </c>
      <c r="N403" s="256">
        <f t="shared" si="13"/>
        <v>0</v>
      </c>
      <c r="O403" s="23">
        <v>0</v>
      </c>
      <c r="P403" s="23"/>
      <c r="Q403" s="23"/>
    </row>
    <row r="404" spans="1:17" ht="15" customHeight="1" x14ac:dyDescent="0.2">
      <c r="A404" s="24" t="s">
        <v>738</v>
      </c>
      <c r="B404" s="742"/>
      <c r="C404" s="362" t="s">
        <v>698</v>
      </c>
      <c r="D404" s="362"/>
      <c r="E404" s="123" t="s">
        <v>54</v>
      </c>
      <c r="F404" s="255">
        <f>F398*F401*SQRT(3)/1000</f>
        <v>0</v>
      </c>
      <c r="G404" s="255">
        <f t="shared" ref="G404:J404" si="14">G398*G401*SQRT(3)/1000</f>
        <v>0</v>
      </c>
      <c r="H404" s="255">
        <f t="shared" si="14"/>
        <v>0</v>
      </c>
      <c r="I404" s="255">
        <f t="shared" si="14"/>
        <v>0</v>
      </c>
      <c r="J404" s="255">
        <f t="shared" si="14"/>
        <v>0</v>
      </c>
      <c r="K404" s="255">
        <f>K398*K401*SQRT(3)/1000</f>
        <v>0</v>
      </c>
      <c r="L404" s="255">
        <f t="shared" ref="L404:N404" si="15">L398*L401*SQRT(3)/1000</f>
        <v>0</v>
      </c>
      <c r="M404" s="255">
        <f t="shared" si="15"/>
        <v>0</v>
      </c>
      <c r="N404" s="256">
        <f t="shared" si="15"/>
        <v>0</v>
      </c>
      <c r="O404" s="23">
        <v>0</v>
      </c>
      <c r="P404" s="23"/>
      <c r="Q404" s="23"/>
    </row>
    <row r="405" spans="1:17" ht="15" customHeight="1" x14ac:dyDescent="0.2">
      <c r="A405" s="24"/>
      <c r="B405" s="358" t="s">
        <v>739</v>
      </c>
      <c r="C405" s="359"/>
      <c r="D405" s="359"/>
      <c r="E405" s="253"/>
      <c r="F405" s="253"/>
      <c r="G405" s="253"/>
      <c r="H405" s="253"/>
      <c r="I405" s="253"/>
      <c r="J405" s="253"/>
      <c r="K405" s="253"/>
      <c r="L405" s="253"/>
      <c r="M405" s="253"/>
      <c r="N405" s="254"/>
      <c r="O405" s="23">
        <v>0</v>
      </c>
      <c r="P405" s="23"/>
      <c r="Q405" s="23"/>
    </row>
    <row r="406" spans="1:17" ht="15" customHeight="1" x14ac:dyDescent="0.2">
      <c r="A406" s="24" t="s">
        <v>740</v>
      </c>
      <c r="B406" s="509"/>
      <c r="C406" s="362" t="s">
        <v>695</v>
      </c>
      <c r="D406" s="362"/>
      <c r="E406" s="123" t="s">
        <v>696</v>
      </c>
      <c r="F406" s="120"/>
      <c r="G406" s="120"/>
      <c r="H406" s="120"/>
      <c r="I406" s="120"/>
      <c r="J406" s="120"/>
      <c r="K406" s="120"/>
      <c r="L406" s="120"/>
      <c r="M406" s="120"/>
      <c r="N406" s="121"/>
      <c r="O406" s="23">
        <v>1</v>
      </c>
      <c r="P406" s="23"/>
      <c r="Q406" s="23"/>
    </row>
    <row r="407" spans="1:17" ht="15" customHeight="1" x14ac:dyDescent="0.2">
      <c r="A407" s="24" t="s">
        <v>741</v>
      </c>
      <c r="B407" s="509"/>
      <c r="C407" s="362" t="s">
        <v>698</v>
      </c>
      <c r="D407" s="362"/>
      <c r="E407" s="123" t="s">
        <v>696</v>
      </c>
      <c r="F407" s="120"/>
      <c r="G407" s="120"/>
      <c r="H407" s="120"/>
      <c r="I407" s="120"/>
      <c r="J407" s="120"/>
      <c r="K407" s="120"/>
      <c r="L407" s="120"/>
      <c r="M407" s="120"/>
      <c r="N407" s="121"/>
      <c r="O407" s="23">
        <v>1</v>
      </c>
      <c r="P407" s="23"/>
      <c r="Q407" s="23"/>
    </row>
    <row r="408" spans="1:17" ht="15" customHeight="1" x14ac:dyDescent="0.2">
      <c r="A408" s="24"/>
      <c r="B408" s="358" t="s">
        <v>705</v>
      </c>
      <c r="C408" s="359"/>
      <c r="D408" s="359"/>
      <c r="E408" s="253"/>
      <c r="F408" s="739"/>
      <c r="G408" s="740"/>
      <c r="H408" s="740"/>
      <c r="I408" s="740"/>
      <c r="J408" s="740"/>
      <c r="K408" s="740"/>
      <c r="L408" s="740"/>
      <c r="M408" s="740"/>
      <c r="N408" s="741"/>
      <c r="O408" s="23">
        <v>0</v>
      </c>
      <c r="P408" s="23"/>
      <c r="Q408" s="23"/>
    </row>
    <row r="409" spans="1:17" ht="15" customHeight="1" x14ac:dyDescent="0.2">
      <c r="A409" s="24" t="s">
        <v>742</v>
      </c>
      <c r="B409" s="742"/>
      <c r="C409" s="362" t="s">
        <v>695</v>
      </c>
      <c r="D409" s="362"/>
      <c r="E409" s="123" t="s">
        <v>54</v>
      </c>
      <c r="F409" s="255">
        <f>F398*F406*SQRT(3)/1000</f>
        <v>0</v>
      </c>
      <c r="G409" s="255">
        <f>G398*G406*SQRT(3)/1000</f>
        <v>0</v>
      </c>
      <c r="H409" s="255">
        <f t="shared" ref="H409:J409" si="16">H398*H406*SQRT(3)/1000</f>
        <v>0</v>
      </c>
      <c r="I409" s="255">
        <f t="shared" si="16"/>
        <v>0</v>
      </c>
      <c r="J409" s="255">
        <f t="shared" si="16"/>
        <v>0</v>
      </c>
      <c r="K409" s="255">
        <f>K398*K406*SQRT(3)/1000</f>
        <v>0</v>
      </c>
      <c r="L409" s="255">
        <f>L398*L406*SQRT(3)/1000</f>
        <v>0</v>
      </c>
      <c r="M409" s="255">
        <f t="shared" ref="M409:N409" si="17">M398*M406*SQRT(3)/1000</f>
        <v>0</v>
      </c>
      <c r="N409" s="256">
        <f t="shared" si="17"/>
        <v>0</v>
      </c>
      <c r="O409" s="23">
        <v>0</v>
      </c>
      <c r="P409" s="23"/>
      <c r="Q409" s="23"/>
    </row>
    <row r="410" spans="1:17" ht="15" customHeight="1" x14ac:dyDescent="0.2">
      <c r="A410" s="24" t="s">
        <v>743</v>
      </c>
      <c r="B410" s="742"/>
      <c r="C410" s="362" t="s">
        <v>698</v>
      </c>
      <c r="D410" s="362"/>
      <c r="E410" s="123" t="s">
        <v>54</v>
      </c>
      <c r="F410" s="255">
        <f>F398*F407*SQRT(3)/1000</f>
        <v>0</v>
      </c>
      <c r="G410" s="255">
        <f>G398*G407*SQRT(3)/1000</f>
        <v>0</v>
      </c>
      <c r="H410" s="255">
        <f t="shared" ref="H410:J410" si="18">H398*H407*SQRT(3)/1000</f>
        <v>0</v>
      </c>
      <c r="I410" s="255">
        <f t="shared" si="18"/>
        <v>0</v>
      </c>
      <c r="J410" s="255">
        <f t="shared" si="18"/>
        <v>0</v>
      </c>
      <c r="K410" s="255">
        <f>K398*K407*SQRT(3)/1000</f>
        <v>0</v>
      </c>
      <c r="L410" s="255">
        <f>L398*L407*SQRT(3)/1000</f>
        <v>0</v>
      </c>
      <c r="M410" s="255">
        <f t="shared" ref="M410:N410" si="19">M398*M407*SQRT(3)/1000</f>
        <v>0</v>
      </c>
      <c r="N410" s="256">
        <f t="shared" si="19"/>
        <v>0</v>
      </c>
      <c r="O410" s="23">
        <v>0</v>
      </c>
      <c r="P410" s="23"/>
      <c r="Q410" s="23"/>
    </row>
    <row r="411" spans="1:17" ht="22.5" customHeight="1" x14ac:dyDescent="0.2">
      <c r="A411" s="24" t="s">
        <v>744</v>
      </c>
      <c r="B411" s="358" t="s">
        <v>765</v>
      </c>
      <c r="C411" s="359"/>
      <c r="D411" s="359"/>
      <c r="E411" s="72" t="s">
        <v>710</v>
      </c>
      <c r="F411" s="120"/>
      <c r="G411" s="120"/>
      <c r="H411" s="120"/>
      <c r="I411" s="120"/>
      <c r="J411" s="120"/>
      <c r="K411" s="120"/>
      <c r="L411" s="120"/>
      <c r="M411" s="120"/>
      <c r="N411" s="121"/>
      <c r="O411" s="23">
        <v>1</v>
      </c>
      <c r="P411" s="23"/>
      <c r="Q411" s="23"/>
    </row>
    <row r="412" spans="1:17" ht="27" customHeight="1" x14ac:dyDescent="0.2">
      <c r="A412" s="24" t="s">
        <v>745</v>
      </c>
      <c r="B412" s="358" t="s">
        <v>766</v>
      </c>
      <c r="C412" s="359"/>
      <c r="D412" s="359"/>
      <c r="E412" s="72" t="s">
        <v>710</v>
      </c>
      <c r="F412" s="120"/>
      <c r="G412" s="120"/>
      <c r="H412" s="120"/>
      <c r="I412" s="120"/>
      <c r="J412" s="120"/>
      <c r="K412" s="120"/>
      <c r="L412" s="120"/>
      <c r="M412" s="120"/>
      <c r="N412" s="121"/>
      <c r="O412" s="23">
        <v>1</v>
      </c>
      <c r="P412" s="23"/>
      <c r="Q412" s="23"/>
    </row>
    <row r="413" spans="1:17" ht="23.25" customHeight="1" x14ac:dyDescent="0.2">
      <c r="A413" s="24" t="s">
        <v>746</v>
      </c>
      <c r="B413" s="358" t="s">
        <v>767</v>
      </c>
      <c r="C413" s="359"/>
      <c r="D413" s="359"/>
      <c r="E413" s="72" t="s">
        <v>710</v>
      </c>
      <c r="F413" s="120"/>
      <c r="G413" s="120"/>
      <c r="H413" s="120"/>
      <c r="I413" s="120"/>
      <c r="J413" s="120"/>
      <c r="K413" s="120"/>
      <c r="L413" s="120"/>
      <c r="M413" s="120"/>
      <c r="N413" s="121"/>
      <c r="O413" s="23">
        <v>1</v>
      </c>
      <c r="P413" s="23"/>
      <c r="Q413" s="23"/>
    </row>
    <row r="414" spans="1:17" ht="12.75" customHeight="1" x14ac:dyDescent="0.2">
      <c r="A414" s="24" t="s">
        <v>747</v>
      </c>
      <c r="B414" s="358" t="s">
        <v>768</v>
      </c>
      <c r="C414" s="359"/>
      <c r="D414" s="359"/>
      <c r="E414" s="72" t="s">
        <v>710</v>
      </c>
      <c r="F414" s="120"/>
      <c r="G414" s="120"/>
      <c r="H414" s="120"/>
      <c r="I414" s="120"/>
      <c r="J414" s="120"/>
      <c r="K414" s="120"/>
      <c r="L414" s="120"/>
      <c r="M414" s="120"/>
      <c r="N414" s="121"/>
      <c r="O414" s="23">
        <v>1</v>
      </c>
      <c r="P414" s="23"/>
      <c r="Q414" s="23"/>
    </row>
    <row r="415" spans="1:17" ht="15" customHeight="1" x14ac:dyDescent="0.2">
      <c r="A415" s="24" t="s">
        <v>748</v>
      </c>
      <c r="B415" s="358" t="s">
        <v>769</v>
      </c>
      <c r="C415" s="359"/>
      <c r="D415" s="359"/>
      <c r="E415" s="72" t="s">
        <v>710</v>
      </c>
      <c r="F415" s="120"/>
      <c r="G415" s="120"/>
      <c r="H415" s="120"/>
      <c r="I415" s="120"/>
      <c r="J415" s="120"/>
      <c r="K415" s="120"/>
      <c r="L415" s="120"/>
      <c r="M415" s="120"/>
      <c r="N415" s="121"/>
      <c r="O415" s="23">
        <v>1</v>
      </c>
      <c r="P415" s="23"/>
      <c r="Q415" s="23"/>
    </row>
    <row r="416" spans="1:17" ht="12.75" customHeight="1" thickBot="1" x14ac:dyDescent="0.25">
      <c r="A416" s="24"/>
      <c r="B416" s="755" t="s">
        <v>749</v>
      </c>
      <c r="C416" s="756"/>
      <c r="D416" s="756"/>
      <c r="E416" s="756"/>
      <c r="F416" s="756"/>
      <c r="G416" s="756"/>
      <c r="H416" s="756"/>
      <c r="I416" s="756"/>
      <c r="J416" s="756"/>
      <c r="K416" s="756"/>
      <c r="L416" s="756"/>
      <c r="M416" s="756"/>
      <c r="N416" s="757"/>
      <c r="O416" s="23"/>
      <c r="P416" s="23"/>
      <c r="Q416" s="23"/>
    </row>
    <row r="417" spans="1:17" ht="13.5" thickBot="1" x14ac:dyDescent="0.25">
      <c r="A417" s="24"/>
      <c r="B417" s="747"/>
      <c r="C417" s="667"/>
      <c r="D417" s="667"/>
      <c r="E417" s="667"/>
      <c r="F417" s="667"/>
      <c r="G417" s="667"/>
      <c r="H417" s="667"/>
      <c r="I417" s="667"/>
      <c r="J417" s="667"/>
      <c r="K417" s="667"/>
      <c r="L417" s="667"/>
      <c r="M417" s="667"/>
      <c r="N417" s="748"/>
      <c r="O417" s="23"/>
      <c r="P417" s="23"/>
      <c r="Q417" s="23"/>
    </row>
    <row r="418" spans="1:17" ht="16.5" thickBot="1" x14ac:dyDescent="0.3">
      <c r="A418" s="122"/>
      <c r="B418" s="335" t="s">
        <v>750</v>
      </c>
      <c r="C418" s="335"/>
      <c r="D418" s="335"/>
      <c r="E418" s="335"/>
      <c r="F418" s="335"/>
      <c r="G418" s="335"/>
      <c r="H418" s="335"/>
      <c r="I418" s="335"/>
      <c r="J418" s="335"/>
      <c r="K418" s="335"/>
      <c r="L418" s="335"/>
      <c r="M418" s="335"/>
      <c r="N418" s="336"/>
      <c r="O418" s="23"/>
      <c r="P418" s="23"/>
      <c r="Q418" s="23"/>
    </row>
    <row r="419" spans="1:17" x14ac:dyDescent="0.2">
      <c r="A419" s="122"/>
      <c r="B419" s="257" t="s">
        <v>817</v>
      </c>
      <c r="C419" s="257"/>
      <c r="D419" s="257"/>
      <c r="E419" s="156"/>
      <c r="F419" s="35"/>
      <c r="G419" s="35"/>
      <c r="H419" s="35"/>
      <c r="I419" s="35"/>
      <c r="J419" s="35"/>
      <c r="K419" s="35"/>
      <c r="L419" s="35"/>
      <c r="M419" s="35"/>
      <c r="N419" s="37"/>
      <c r="O419" s="23"/>
      <c r="P419" s="23"/>
      <c r="Q419" s="23"/>
    </row>
    <row r="420" spans="1:17" ht="13.5" thickBot="1" x14ac:dyDescent="0.25">
      <c r="A420" s="122"/>
      <c r="B420" s="155"/>
      <c r="C420" s="155"/>
      <c r="D420" s="155"/>
      <c r="E420" s="156"/>
      <c r="F420" s="35"/>
      <c r="G420" s="35"/>
      <c r="H420" s="35"/>
      <c r="I420" s="35"/>
      <c r="J420" s="35"/>
      <c r="K420" s="35"/>
      <c r="L420" s="35"/>
      <c r="M420" s="35"/>
      <c r="N420" s="37"/>
      <c r="O420" s="23"/>
      <c r="P420" s="23"/>
      <c r="Q420" s="23"/>
    </row>
    <row r="421" spans="1:17" ht="12.75" customHeight="1" x14ac:dyDescent="0.2">
      <c r="A421" s="122"/>
      <c r="B421" s="749" t="s">
        <v>816</v>
      </c>
      <c r="C421" s="749"/>
      <c r="D421" s="749"/>
      <c r="E421" s="749"/>
      <c r="F421" s="749"/>
      <c r="G421" s="749"/>
      <c r="H421" s="750"/>
      <c r="I421" s="35"/>
      <c r="J421" s="467" t="s">
        <v>751</v>
      </c>
      <c r="K421" s="467"/>
      <c r="L421" s="35"/>
      <c r="M421" s="35"/>
      <c r="N421" s="37"/>
      <c r="O421" s="23"/>
      <c r="P421" s="23"/>
      <c r="Q421" s="23"/>
    </row>
    <row r="422" spans="1:17" ht="12.75" customHeight="1" x14ac:dyDescent="0.2">
      <c r="A422" s="122"/>
      <c r="B422" s="751"/>
      <c r="C422" s="751"/>
      <c r="D422" s="751"/>
      <c r="E422" s="751"/>
      <c r="F422" s="751"/>
      <c r="G422" s="751"/>
      <c r="H422" s="752"/>
      <c r="I422" s="35"/>
      <c r="J422" s="467"/>
      <c r="K422" s="467"/>
      <c r="L422" s="35"/>
      <c r="M422" s="35"/>
      <c r="N422" s="37"/>
      <c r="O422" s="23"/>
      <c r="P422" s="23"/>
      <c r="Q422" s="23"/>
    </row>
    <row r="423" spans="1:17" ht="15" customHeight="1" x14ac:dyDescent="0.2">
      <c r="A423" s="122"/>
      <c r="B423" s="751"/>
      <c r="C423" s="751"/>
      <c r="D423" s="751"/>
      <c r="E423" s="751"/>
      <c r="F423" s="751"/>
      <c r="G423" s="751"/>
      <c r="H423" s="752"/>
      <c r="I423" s="35"/>
      <c r="J423" s="467"/>
      <c r="K423" s="467"/>
      <c r="L423" s="35"/>
      <c r="M423" s="35"/>
      <c r="N423" s="37"/>
      <c r="O423" s="23"/>
      <c r="P423" s="23"/>
      <c r="Q423" s="23"/>
    </row>
    <row r="424" spans="1:17" ht="15.75" customHeight="1" thickBot="1" x14ac:dyDescent="0.25">
      <c r="A424" s="122"/>
      <c r="B424" s="753"/>
      <c r="C424" s="753"/>
      <c r="D424" s="753"/>
      <c r="E424" s="753"/>
      <c r="F424" s="753"/>
      <c r="G424" s="753"/>
      <c r="H424" s="754"/>
      <c r="I424" s="35"/>
      <c r="J424" s="467"/>
      <c r="K424" s="467"/>
      <c r="L424" s="35"/>
      <c r="M424" s="35"/>
      <c r="N424" s="37"/>
      <c r="O424" s="23"/>
      <c r="P424" s="23"/>
      <c r="Q424" s="23"/>
    </row>
    <row r="425" spans="1:17" ht="15.75" customHeight="1" thickBot="1" x14ac:dyDescent="0.25">
      <c r="A425" s="122"/>
      <c r="B425" s="258"/>
      <c r="C425" s="258"/>
      <c r="D425" s="258"/>
      <c r="E425" s="40"/>
      <c r="F425" s="40"/>
      <c r="G425" s="40"/>
      <c r="H425" s="40"/>
      <c r="I425" s="35"/>
      <c r="J425" s="467"/>
      <c r="K425" s="467"/>
      <c r="L425" s="35"/>
      <c r="M425" s="35"/>
      <c r="N425" s="37"/>
      <c r="O425" s="23"/>
      <c r="P425" s="23"/>
      <c r="Q425" s="23"/>
    </row>
    <row r="426" spans="1:17" ht="12.75" customHeight="1" x14ac:dyDescent="0.2">
      <c r="A426" s="122"/>
      <c r="B426" s="749" t="s">
        <v>823</v>
      </c>
      <c r="C426" s="749"/>
      <c r="D426" s="749"/>
      <c r="E426" s="749"/>
      <c r="F426" s="749"/>
      <c r="G426" s="749"/>
      <c r="H426" s="750"/>
      <c r="I426" s="35"/>
      <c r="J426" s="467"/>
      <c r="K426" s="467"/>
      <c r="L426" s="35"/>
      <c r="M426" s="35"/>
      <c r="N426" s="37"/>
      <c r="O426" s="23"/>
      <c r="P426" s="23"/>
      <c r="Q426" s="23"/>
    </row>
    <row r="427" spans="1:17" ht="15" customHeight="1" x14ac:dyDescent="0.2">
      <c r="A427" s="122"/>
      <c r="B427" s="751"/>
      <c r="C427" s="751"/>
      <c r="D427" s="751"/>
      <c r="E427" s="751"/>
      <c r="F427" s="751"/>
      <c r="G427" s="751"/>
      <c r="H427" s="752"/>
      <c r="I427" s="35"/>
      <c r="J427" s="467"/>
      <c r="K427" s="467"/>
      <c r="L427" s="35"/>
      <c r="M427" s="35"/>
      <c r="N427" s="37"/>
      <c r="O427" s="23"/>
      <c r="P427" s="23"/>
      <c r="Q427" s="23"/>
    </row>
    <row r="428" spans="1:17" ht="15" customHeight="1" x14ac:dyDescent="0.2">
      <c r="A428" s="122"/>
      <c r="B428" s="751"/>
      <c r="C428" s="751"/>
      <c r="D428" s="751"/>
      <c r="E428" s="751"/>
      <c r="F428" s="751"/>
      <c r="G428" s="751"/>
      <c r="H428" s="752"/>
      <c r="I428" s="35"/>
      <c r="J428" s="467"/>
      <c r="K428" s="467"/>
      <c r="L428" s="35"/>
      <c r="M428" s="35"/>
      <c r="N428" s="37"/>
      <c r="O428" s="23"/>
      <c r="P428" s="23"/>
      <c r="Q428" s="23"/>
    </row>
    <row r="429" spans="1:17" ht="15" customHeight="1" x14ac:dyDescent="0.2">
      <c r="A429" s="122"/>
      <c r="B429" s="751"/>
      <c r="C429" s="751"/>
      <c r="D429" s="751"/>
      <c r="E429" s="751"/>
      <c r="F429" s="751"/>
      <c r="G429" s="751"/>
      <c r="H429" s="752"/>
      <c r="I429" s="35"/>
      <c r="J429" s="467"/>
      <c r="K429" s="467"/>
      <c r="L429" s="35"/>
      <c r="M429" s="35"/>
      <c r="N429" s="37"/>
      <c r="O429" s="23"/>
      <c r="P429" s="23"/>
      <c r="Q429" s="23"/>
    </row>
    <row r="430" spans="1:17" ht="15" customHeight="1" x14ac:dyDescent="0.2">
      <c r="A430" s="122"/>
      <c r="B430" s="751"/>
      <c r="C430" s="751"/>
      <c r="D430" s="751"/>
      <c r="E430" s="751"/>
      <c r="F430" s="751"/>
      <c r="G430" s="751"/>
      <c r="H430" s="752"/>
      <c r="I430" s="35"/>
      <c r="J430" s="467"/>
      <c r="K430" s="467"/>
      <c r="L430" s="35"/>
      <c r="M430" s="35"/>
      <c r="N430" s="37"/>
      <c r="O430" s="23"/>
      <c r="P430" s="23"/>
      <c r="Q430" s="23"/>
    </row>
    <row r="431" spans="1:17" ht="15.75" customHeight="1" thickBot="1" x14ac:dyDescent="0.25">
      <c r="A431" s="122"/>
      <c r="B431" s="753"/>
      <c r="C431" s="753"/>
      <c r="D431" s="753"/>
      <c r="E431" s="753"/>
      <c r="F431" s="753"/>
      <c r="G431" s="753"/>
      <c r="H431" s="754"/>
      <c r="I431" s="35"/>
      <c r="J431" s="467"/>
      <c r="K431" s="467"/>
      <c r="L431" s="35"/>
      <c r="M431" s="35"/>
      <c r="N431" s="37"/>
      <c r="O431" s="23"/>
      <c r="P431" s="23"/>
      <c r="Q431" s="23"/>
    </row>
    <row r="432" spans="1:17" ht="15.75" customHeight="1" thickBot="1" x14ac:dyDescent="0.25">
      <c r="A432" s="122"/>
      <c r="B432" s="258"/>
      <c r="C432" s="258"/>
      <c r="D432" s="258"/>
      <c r="E432" s="40"/>
      <c r="F432" s="40"/>
      <c r="G432" s="40"/>
      <c r="H432" s="40"/>
      <c r="I432" s="35"/>
      <c r="J432" s="467"/>
      <c r="K432" s="467"/>
      <c r="L432" s="35"/>
      <c r="M432" s="35"/>
      <c r="N432" s="37"/>
      <c r="O432" s="23"/>
      <c r="P432" s="23"/>
      <c r="Q432" s="23"/>
    </row>
    <row r="433" spans="1:17" ht="12.75" customHeight="1" x14ac:dyDescent="0.2">
      <c r="A433" s="122"/>
      <c r="B433" s="749" t="s">
        <v>752</v>
      </c>
      <c r="C433" s="749"/>
      <c r="D433" s="749"/>
      <c r="E433" s="749"/>
      <c r="F433" s="749"/>
      <c r="G433" s="749"/>
      <c r="H433" s="750"/>
      <c r="I433" s="35"/>
      <c r="J433" s="467"/>
      <c r="K433" s="467"/>
      <c r="L433" s="35"/>
      <c r="M433" s="35"/>
      <c r="N433" s="37"/>
      <c r="O433" s="23"/>
      <c r="P433" s="23"/>
      <c r="Q433" s="23"/>
    </row>
    <row r="434" spans="1:17" ht="15" customHeight="1" x14ac:dyDescent="0.2">
      <c r="A434" s="122"/>
      <c r="B434" s="751"/>
      <c r="C434" s="751"/>
      <c r="D434" s="751"/>
      <c r="E434" s="751"/>
      <c r="F434" s="751"/>
      <c r="G434" s="751"/>
      <c r="H434" s="752"/>
      <c r="I434" s="35"/>
      <c r="J434" s="467"/>
      <c r="K434" s="467"/>
      <c r="L434" s="35"/>
      <c r="M434" s="35"/>
      <c r="N434" s="37"/>
      <c r="O434" s="23"/>
      <c r="P434" s="23"/>
      <c r="Q434" s="23"/>
    </row>
    <row r="435" spans="1:17" ht="15.75" customHeight="1" thickBot="1" x14ac:dyDescent="0.25">
      <c r="A435" s="122"/>
      <c r="B435" s="753"/>
      <c r="C435" s="753"/>
      <c r="D435" s="753"/>
      <c r="E435" s="753"/>
      <c r="F435" s="753"/>
      <c r="G435" s="753"/>
      <c r="H435" s="754"/>
      <c r="I435" s="35"/>
      <c r="J435" s="467"/>
      <c r="K435" s="467"/>
      <c r="L435" s="35"/>
      <c r="M435" s="35"/>
      <c r="N435" s="37"/>
      <c r="O435" s="23"/>
      <c r="P435" s="23"/>
      <c r="Q435" s="23"/>
    </row>
    <row r="436" spans="1:17" ht="15.75" customHeight="1" thickBot="1" x14ac:dyDescent="0.25">
      <c r="A436" s="122"/>
      <c r="B436" s="155"/>
      <c r="C436" s="155"/>
      <c r="D436" s="155"/>
      <c r="E436" s="156"/>
      <c r="F436" s="35"/>
      <c r="G436" s="35"/>
      <c r="H436" s="35"/>
      <c r="I436" s="35"/>
      <c r="J436" s="35"/>
      <c r="K436" s="35"/>
      <c r="L436" s="35"/>
      <c r="M436" s="35"/>
      <c r="N436" s="37"/>
      <c r="O436" s="23"/>
      <c r="P436" s="23"/>
      <c r="Q436" s="23"/>
    </row>
    <row r="437" spans="1:17" ht="15" customHeight="1" x14ac:dyDescent="0.2">
      <c r="A437" s="122"/>
      <c r="B437" s="743" t="s">
        <v>753</v>
      </c>
      <c r="C437" s="743"/>
      <c r="D437" s="743"/>
      <c r="E437" s="743"/>
      <c r="F437" s="743"/>
      <c r="G437" s="743"/>
      <c r="H437" s="744"/>
      <c r="I437" s="35"/>
      <c r="J437" s="35"/>
      <c r="K437" s="35"/>
      <c r="L437" s="35"/>
      <c r="M437" s="35"/>
      <c r="N437" s="37"/>
      <c r="O437" s="23"/>
      <c r="P437" s="23"/>
      <c r="Q437" s="23"/>
    </row>
    <row r="438" spans="1:17" ht="15.75" customHeight="1" thickBot="1" x14ac:dyDescent="0.25">
      <c r="A438" s="122"/>
      <c r="B438" s="745"/>
      <c r="C438" s="745"/>
      <c r="D438" s="745"/>
      <c r="E438" s="745"/>
      <c r="F438" s="745"/>
      <c r="G438" s="745"/>
      <c r="H438" s="746"/>
      <c r="I438" s="44"/>
      <c r="J438" s="44"/>
      <c r="K438" s="44"/>
      <c r="L438" s="44"/>
      <c r="M438" s="44"/>
      <c r="N438" s="45"/>
      <c r="O438" s="23"/>
      <c r="P438" s="23"/>
      <c r="Q438" s="23"/>
    </row>
    <row r="439" spans="1:17" x14ac:dyDescent="0.2">
      <c r="A439" s="259"/>
      <c r="B439" s="260"/>
      <c r="C439" s="260"/>
      <c r="D439" s="260"/>
      <c r="E439" s="261"/>
    </row>
    <row r="440" spans="1:17" hidden="1" x14ac:dyDescent="0.2">
      <c r="A440" s="259"/>
    </row>
    <row r="441" spans="1:17" hidden="1" x14ac:dyDescent="0.2">
      <c r="A441" s="259"/>
    </row>
    <row r="442" spans="1:17" hidden="1" x14ac:dyDescent="0.2">
      <c r="A442" s="259"/>
    </row>
    <row r="443" spans="1:17" hidden="1" x14ac:dyDescent="0.2">
      <c r="A443" s="259"/>
    </row>
    <row r="444" spans="1:17" hidden="1" x14ac:dyDescent="0.2">
      <c r="A444" s="259"/>
    </row>
    <row r="445" spans="1:17" hidden="1" x14ac:dyDescent="0.2">
      <c r="A445" s="259"/>
    </row>
    <row r="446" spans="1:17" hidden="1" x14ac:dyDescent="0.2">
      <c r="A446" s="259"/>
    </row>
    <row r="447" spans="1:17" hidden="1" x14ac:dyDescent="0.2">
      <c r="A447" s="259"/>
    </row>
    <row r="448" spans="1:17" hidden="1" x14ac:dyDescent="0.2">
      <c r="A448" s="259"/>
    </row>
    <row r="449" spans="1:1" hidden="1" x14ac:dyDescent="0.2">
      <c r="A449" s="259"/>
    </row>
    <row r="450" spans="1:1" hidden="1" x14ac:dyDescent="0.2">
      <c r="A450" s="259"/>
    </row>
    <row r="451" spans="1:1" hidden="1" x14ac:dyDescent="0.2">
      <c r="A451" s="259"/>
    </row>
    <row r="452" spans="1:1" hidden="1" x14ac:dyDescent="0.2">
      <c r="A452" s="259"/>
    </row>
    <row r="453" spans="1:1" hidden="1" x14ac:dyDescent="0.2">
      <c r="A453" s="259"/>
    </row>
    <row r="454" spans="1:1" hidden="1" x14ac:dyDescent="0.2">
      <c r="A454" s="259"/>
    </row>
    <row r="455" spans="1:1" hidden="1" x14ac:dyDescent="0.2">
      <c r="A455" s="259"/>
    </row>
    <row r="456" spans="1:1" hidden="1" x14ac:dyDescent="0.2">
      <c r="A456" s="259"/>
    </row>
    <row r="457" spans="1:1" hidden="1" x14ac:dyDescent="0.2">
      <c r="A457" s="259"/>
    </row>
    <row r="458" spans="1:1" hidden="1" x14ac:dyDescent="0.2">
      <c r="A458" s="259"/>
    </row>
    <row r="459" spans="1:1" hidden="1" x14ac:dyDescent="0.2">
      <c r="A459" s="259"/>
    </row>
    <row r="460" spans="1:1" hidden="1" x14ac:dyDescent="0.2">
      <c r="A460" s="259"/>
    </row>
    <row r="461" spans="1:1" hidden="1" x14ac:dyDescent="0.2">
      <c r="A461" s="259"/>
    </row>
    <row r="462" spans="1:1" hidden="1" x14ac:dyDescent="0.2">
      <c r="A462" s="259"/>
    </row>
    <row r="463" spans="1:1" hidden="1" x14ac:dyDescent="0.2">
      <c r="A463" s="259"/>
    </row>
    <row r="464" spans="1:1" hidden="1" x14ac:dyDescent="0.2">
      <c r="A464" s="259"/>
    </row>
    <row r="465" spans="1:1" hidden="1" x14ac:dyDescent="0.2">
      <c r="A465" s="259"/>
    </row>
    <row r="466" spans="1:1" hidden="1" x14ac:dyDescent="0.2">
      <c r="A466" s="259"/>
    </row>
    <row r="467" spans="1:1" hidden="1" x14ac:dyDescent="0.2">
      <c r="A467" s="259"/>
    </row>
    <row r="468" spans="1:1" hidden="1" x14ac:dyDescent="0.2">
      <c r="A468" s="259"/>
    </row>
    <row r="469" spans="1:1" hidden="1" x14ac:dyDescent="0.2">
      <c r="A469" s="259"/>
    </row>
    <row r="470" spans="1:1" hidden="1" x14ac:dyDescent="0.2">
      <c r="A470" s="259"/>
    </row>
    <row r="471" spans="1:1" hidden="1" x14ac:dyDescent="0.2">
      <c r="A471" s="259"/>
    </row>
    <row r="472" spans="1:1" hidden="1" x14ac:dyDescent="0.2">
      <c r="A472" s="259"/>
    </row>
    <row r="473" spans="1:1" hidden="1" x14ac:dyDescent="0.2">
      <c r="A473" s="259"/>
    </row>
    <row r="474" spans="1:1" hidden="1" x14ac:dyDescent="0.2">
      <c r="A474" s="259"/>
    </row>
    <row r="475" spans="1:1" hidden="1" x14ac:dyDescent="0.2">
      <c r="A475" s="259"/>
    </row>
    <row r="476" spans="1:1" hidden="1" x14ac:dyDescent="0.2">
      <c r="A476" s="259"/>
    </row>
    <row r="477" spans="1:1" hidden="1" x14ac:dyDescent="0.2">
      <c r="A477" s="259"/>
    </row>
    <row r="478" spans="1:1" hidden="1" x14ac:dyDescent="0.2">
      <c r="A478" s="259"/>
    </row>
    <row r="479" spans="1:1" hidden="1" x14ac:dyDescent="0.2">
      <c r="A479" s="259"/>
    </row>
    <row r="480" spans="1:1" hidden="1" x14ac:dyDescent="0.2">
      <c r="A480" s="259"/>
    </row>
    <row r="481" spans="1:1" hidden="1" x14ac:dyDescent="0.2">
      <c r="A481" s="259"/>
    </row>
    <row r="482" spans="1:1" hidden="1" x14ac:dyDescent="0.2">
      <c r="A482" s="259"/>
    </row>
    <row r="483" spans="1:1" hidden="1" x14ac:dyDescent="0.2">
      <c r="A483" s="259"/>
    </row>
    <row r="484" spans="1:1" hidden="1" x14ac:dyDescent="0.2">
      <c r="A484" s="259"/>
    </row>
    <row r="485" spans="1:1" hidden="1" x14ac:dyDescent="0.2">
      <c r="A485" s="259"/>
    </row>
    <row r="486" spans="1:1" hidden="1" x14ac:dyDescent="0.2">
      <c r="A486" s="259"/>
    </row>
    <row r="487" spans="1:1" hidden="1" x14ac:dyDescent="0.2">
      <c r="A487" s="259"/>
    </row>
    <row r="488" spans="1:1" hidden="1" x14ac:dyDescent="0.2">
      <c r="A488" s="259"/>
    </row>
    <row r="489" spans="1:1" hidden="1" x14ac:dyDescent="0.2">
      <c r="A489" s="259"/>
    </row>
    <row r="490" spans="1:1" hidden="1" x14ac:dyDescent="0.2">
      <c r="A490" s="259"/>
    </row>
    <row r="491" spans="1:1" hidden="1" x14ac:dyDescent="0.2">
      <c r="A491" s="259"/>
    </row>
    <row r="492" spans="1:1" hidden="1" x14ac:dyDescent="0.2">
      <c r="A492" s="259"/>
    </row>
    <row r="493" spans="1:1" hidden="1" x14ac:dyDescent="0.2">
      <c r="A493" s="259"/>
    </row>
    <row r="494" spans="1:1" hidden="1" x14ac:dyDescent="0.2">
      <c r="A494" s="259"/>
    </row>
    <row r="495" spans="1:1" hidden="1" x14ac:dyDescent="0.2">
      <c r="A495" s="259"/>
    </row>
    <row r="496" spans="1:1" hidden="1" x14ac:dyDescent="0.2">
      <c r="A496" s="259"/>
    </row>
    <row r="497" spans="1:1" hidden="1" x14ac:dyDescent="0.2">
      <c r="A497" s="259"/>
    </row>
    <row r="498" spans="1:1" hidden="1" x14ac:dyDescent="0.2">
      <c r="A498" s="259"/>
    </row>
    <row r="499" spans="1:1" hidden="1" x14ac:dyDescent="0.2">
      <c r="A499" s="259"/>
    </row>
    <row r="500" spans="1:1" hidden="1" x14ac:dyDescent="0.2">
      <c r="A500" s="259"/>
    </row>
    <row r="501" spans="1:1" hidden="1" x14ac:dyDescent="0.2">
      <c r="A501" s="259"/>
    </row>
    <row r="502" spans="1:1" hidden="1" x14ac:dyDescent="0.2">
      <c r="A502" s="259"/>
    </row>
    <row r="503" spans="1:1" hidden="1" x14ac:dyDescent="0.2">
      <c r="A503" s="259"/>
    </row>
    <row r="504" spans="1:1" hidden="1" x14ac:dyDescent="0.2">
      <c r="A504" s="259"/>
    </row>
    <row r="505" spans="1:1" hidden="1" x14ac:dyDescent="0.2">
      <c r="A505" s="259"/>
    </row>
    <row r="506" spans="1:1" hidden="1" x14ac:dyDescent="0.2">
      <c r="A506" s="259"/>
    </row>
    <row r="507" spans="1:1" hidden="1" x14ac:dyDescent="0.2">
      <c r="A507" s="259"/>
    </row>
    <row r="508" spans="1:1" hidden="1" x14ac:dyDescent="0.2">
      <c r="A508" s="259"/>
    </row>
    <row r="509" spans="1:1" hidden="1" x14ac:dyDescent="0.2">
      <c r="A509" s="259"/>
    </row>
    <row r="510" spans="1:1" hidden="1" x14ac:dyDescent="0.2">
      <c r="A510" s="259"/>
    </row>
    <row r="511" spans="1:1" hidden="1" x14ac:dyDescent="0.2">
      <c r="A511" s="259"/>
    </row>
    <row r="512" spans="1:1" hidden="1" x14ac:dyDescent="0.2">
      <c r="A512" s="259"/>
    </row>
    <row r="513" spans="1:1" hidden="1" x14ac:dyDescent="0.2">
      <c r="A513" s="259"/>
    </row>
    <row r="514" spans="1:1" hidden="1" x14ac:dyDescent="0.2">
      <c r="A514" s="259"/>
    </row>
    <row r="515" spans="1:1" hidden="1" x14ac:dyDescent="0.2">
      <c r="A515" s="259"/>
    </row>
    <row r="516" spans="1:1" hidden="1" x14ac:dyDescent="0.2">
      <c r="A516" s="259"/>
    </row>
    <row r="517" spans="1:1" hidden="1" x14ac:dyDescent="0.2">
      <c r="A517" s="259"/>
    </row>
    <row r="518" spans="1:1" hidden="1" x14ac:dyDescent="0.2">
      <c r="A518" s="259"/>
    </row>
    <row r="519" spans="1:1" hidden="1" x14ac:dyDescent="0.2">
      <c r="A519" s="259"/>
    </row>
    <row r="520" spans="1:1" hidden="1" x14ac:dyDescent="0.2">
      <c r="A520" s="259"/>
    </row>
    <row r="521" spans="1:1" hidden="1" x14ac:dyDescent="0.2">
      <c r="A521" s="259"/>
    </row>
    <row r="522" spans="1:1" hidden="1" x14ac:dyDescent="0.2">
      <c r="A522" s="259"/>
    </row>
    <row r="523" spans="1:1" hidden="1" x14ac:dyDescent="0.2">
      <c r="A523" s="259"/>
    </row>
    <row r="524" spans="1:1" hidden="1" x14ac:dyDescent="0.2">
      <c r="A524" s="259"/>
    </row>
    <row r="525" spans="1:1" hidden="1" x14ac:dyDescent="0.2">
      <c r="A525" s="259"/>
    </row>
    <row r="526" spans="1:1" hidden="1" x14ac:dyDescent="0.2">
      <c r="A526" s="259"/>
    </row>
    <row r="527" spans="1:1" hidden="1" x14ac:dyDescent="0.2">
      <c r="A527" s="259"/>
    </row>
    <row r="528" spans="1:1" hidden="1" x14ac:dyDescent="0.2">
      <c r="A528" s="259"/>
    </row>
    <row r="529" spans="1:1" hidden="1" x14ac:dyDescent="0.2">
      <c r="A529" s="259"/>
    </row>
    <row r="530" spans="1:1" hidden="1" x14ac:dyDescent="0.2">
      <c r="A530" s="259"/>
    </row>
    <row r="531" spans="1:1" hidden="1" x14ac:dyDescent="0.2">
      <c r="A531" s="259"/>
    </row>
    <row r="532" spans="1:1" hidden="1" x14ac:dyDescent="0.2">
      <c r="A532" s="259"/>
    </row>
    <row r="533" spans="1:1" hidden="1" x14ac:dyDescent="0.2">
      <c r="A533" s="259"/>
    </row>
    <row r="534" spans="1:1" hidden="1" x14ac:dyDescent="0.2">
      <c r="A534" s="259"/>
    </row>
    <row r="535" spans="1:1" hidden="1" x14ac:dyDescent="0.2">
      <c r="A535" s="259"/>
    </row>
    <row r="536" spans="1:1" hidden="1" x14ac:dyDescent="0.2">
      <c r="A536" s="259"/>
    </row>
    <row r="537" spans="1:1" hidden="1" x14ac:dyDescent="0.2">
      <c r="A537" s="259"/>
    </row>
    <row r="538" spans="1:1" hidden="1" x14ac:dyDescent="0.2">
      <c r="A538" s="259"/>
    </row>
    <row r="539" spans="1:1" hidden="1" x14ac:dyDescent="0.2">
      <c r="A539" s="259"/>
    </row>
    <row r="540" spans="1:1" hidden="1" x14ac:dyDescent="0.2">
      <c r="A540" s="259"/>
    </row>
    <row r="541" spans="1:1" hidden="1" x14ac:dyDescent="0.2">
      <c r="A541" s="259"/>
    </row>
    <row r="542" spans="1:1" hidden="1" x14ac:dyDescent="0.2">
      <c r="A542" s="259"/>
    </row>
    <row r="543" spans="1:1" hidden="1" x14ac:dyDescent="0.2">
      <c r="A543" s="259"/>
    </row>
    <row r="544" spans="1:1" hidden="1" x14ac:dyDescent="0.2">
      <c r="A544" s="259"/>
    </row>
    <row r="545" spans="1:1" hidden="1" x14ac:dyDescent="0.2">
      <c r="A545" s="259"/>
    </row>
    <row r="546" spans="1:1" hidden="1" x14ac:dyDescent="0.2">
      <c r="A546" s="259"/>
    </row>
    <row r="547" spans="1:1" hidden="1" x14ac:dyDescent="0.2">
      <c r="A547" s="259"/>
    </row>
    <row r="548" spans="1:1" hidden="1" x14ac:dyDescent="0.2">
      <c r="A548" s="259"/>
    </row>
    <row r="549" spans="1:1" hidden="1" x14ac:dyDescent="0.2">
      <c r="A549" s="259"/>
    </row>
    <row r="550" spans="1:1" hidden="1" x14ac:dyDescent="0.2">
      <c r="A550" s="259"/>
    </row>
    <row r="551" spans="1:1" hidden="1" x14ac:dyDescent="0.2">
      <c r="A551" s="259"/>
    </row>
    <row r="552" spans="1:1" hidden="1" x14ac:dyDescent="0.2">
      <c r="A552" s="259"/>
    </row>
    <row r="553" spans="1:1" hidden="1" x14ac:dyDescent="0.2">
      <c r="A553" s="259"/>
    </row>
    <row r="554" spans="1:1" hidden="1" x14ac:dyDescent="0.2">
      <c r="A554" s="259"/>
    </row>
    <row r="555" spans="1:1" hidden="1" x14ac:dyDescent="0.2">
      <c r="A555" s="259"/>
    </row>
    <row r="556" spans="1:1" hidden="1" x14ac:dyDescent="0.2">
      <c r="A556" s="259"/>
    </row>
    <row r="557" spans="1:1" hidden="1" x14ac:dyDescent="0.2">
      <c r="A557" s="259"/>
    </row>
    <row r="558" spans="1:1" hidden="1" x14ac:dyDescent="0.2">
      <c r="A558" s="259"/>
    </row>
    <row r="559" spans="1:1" hidden="1" x14ac:dyDescent="0.2">
      <c r="A559" s="259"/>
    </row>
    <row r="560" spans="1:1" hidden="1" x14ac:dyDescent="0.2">
      <c r="A560" s="259"/>
    </row>
    <row r="561" spans="1:1" hidden="1" x14ac:dyDescent="0.2">
      <c r="A561" s="259"/>
    </row>
    <row r="562" spans="1:1" hidden="1" x14ac:dyDescent="0.2">
      <c r="A562" s="259"/>
    </row>
    <row r="563" spans="1:1" hidden="1" x14ac:dyDescent="0.2">
      <c r="A563" s="259"/>
    </row>
    <row r="564" spans="1:1" hidden="1" x14ac:dyDescent="0.2">
      <c r="A564" s="259"/>
    </row>
    <row r="565" spans="1:1" hidden="1" x14ac:dyDescent="0.2">
      <c r="A565" s="259"/>
    </row>
    <row r="566" spans="1:1" hidden="1" x14ac:dyDescent="0.2">
      <c r="A566" s="259"/>
    </row>
    <row r="567" spans="1:1" hidden="1" x14ac:dyDescent="0.2">
      <c r="A567" s="259"/>
    </row>
    <row r="568" spans="1:1" hidden="1" x14ac:dyDescent="0.2">
      <c r="A568" s="259"/>
    </row>
    <row r="569" spans="1:1" hidden="1" x14ac:dyDescent="0.2">
      <c r="A569" s="259"/>
    </row>
    <row r="570" spans="1:1" hidden="1" x14ac:dyDescent="0.2">
      <c r="A570" s="259"/>
    </row>
    <row r="571" spans="1:1" hidden="1" x14ac:dyDescent="0.2">
      <c r="A571" s="259"/>
    </row>
    <row r="572" spans="1:1" hidden="1" x14ac:dyDescent="0.2">
      <c r="A572" s="259"/>
    </row>
    <row r="573" spans="1:1" hidden="1" x14ac:dyDescent="0.2">
      <c r="A573" s="259"/>
    </row>
    <row r="574" spans="1:1" hidden="1" x14ac:dyDescent="0.2">
      <c r="A574" s="259"/>
    </row>
    <row r="575" spans="1:1" hidden="1" x14ac:dyDescent="0.2">
      <c r="A575" s="259"/>
    </row>
    <row r="576" spans="1:1" hidden="1" x14ac:dyDescent="0.2">
      <c r="A576" s="259"/>
    </row>
    <row r="577" spans="1:1" hidden="1" x14ac:dyDescent="0.2">
      <c r="A577" s="259"/>
    </row>
    <row r="578" spans="1:1" hidden="1" x14ac:dyDescent="0.2">
      <c r="A578" s="259"/>
    </row>
    <row r="579" spans="1:1" hidden="1" x14ac:dyDescent="0.2">
      <c r="A579" s="259"/>
    </row>
    <row r="580" spans="1:1" hidden="1" x14ac:dyDescent="0.2">
      <c r="A580" s="259"/>
    </row>
    <row r="581" spans="1:1" hidden="1" x14ac:dyDescent="0.2">
      <c r="A581" s="259"/>
    </row>
    <row r="582" spans="1:1" hidden="1" x14ac:dyDescent="0.2">
      <c r="A582" s="259"/>
    </row>
    <row r="583" spans="1:1" hidden="1" x14ac:dyDescent="0.2">
      <c r="A583" s="259"/>
    </row>
    <row r="584" spans="1:1" hidden="1" x14ac:dyDescent="0.2">
      <c r="A584" s="259"/>
    </row>
    <row r="585" spans="1:1" hidden="1" x14ac:dyDescent="0.2">
      <c r="A585" s="259"/>
    </row>
    <row r="586" spans="1:1" hidden="1" x14ac:dyDescent="0.2">
      <c r="A586" s="259"/>
    </row>
    <row r="587" spans="1:1" hidden="1" x14ac:dyDescent="0.2">
      <c r="A587" s="259"/>
    </row>
    <row r="588" spans="1:1" hidden="1" x14ac:dyDescent="0.2">
      <c r="A588" s="259"/>
    </row>
    <row r="589" spans="1:1" hidden="1" x14ac:dyDescent="0.2">
      <c r="A589" s="259"/>
    </row>
    <row r="590" spans="1:1" hidden="1" x14ac:dyDescent="0.2">
      <c r="A590" s="259"/>
    </row>
    <row r="591" spans="1:1" hidden="1" x14ac:dyDescent="0.2">
      <c r="A591" s="259"/>
    </row>
    <row r="592" spans="1:1" hidden="1" x14ac:dyDescent="0.2">
      <c r="A592" s="259"/>
    </row>
    <row r="593" spans="1:1" hidden="1" x14ac:dyDescent="0.2">
      <c r="A593" s="259"/>
    </row>
    <row r="594" spans="1:1" hidden="1" x14ac:dyDescent="0.2">
      <c r="A594" s="259"/>
    </row>
    <row r="595" spans="1:1" hidden="1" x14ac:dyDescent="0.2">
      <c r="A595" s="259"/>
    </row>
    <row r="596" spans="1:1" hidden="1" x14ac:dyDescent="0.2">
      <c r="A596" s="259"/>
    </row>
    <row r="597" spans="1:1" hidden="1" x14ac:dyDescent="0.2">
      <c r="A597" s="259"/>
    </row>
    <row r="598" spans="1:1" hidden="1" x14ac:dyDescent="0.2">
      <c r="A598" s="259"/>
    </row>
    <row r="599" spans="1:1" hidden="1" x14ac:dyDescent="0.2">
      <c r="A599" s="259"/>
    </row>
    <row r="600" spans="1:1" hidden="1" x14ac:dyDescent="0.2">
      <c r="A600" s="259"/>
    </row>
    <row r="601" spans="1:1" hidden="1" x14ac:dyDescent="0.2">
      <c r="A601" s="259"/>
    </row>
    <row r="602" spans="1:1" hidden="1" x14ac:dyDescent="0.2">
      <c r="A602" s="259"/>
    </row>
    <row r="603" spans="1:1" hidden="1" x14ac:dyDescent="0.2">
      <c r="A603" s="259"/>
    </row>
    <row r="604" spans="1:1" hidden="1" x14ac:dyDescent="0.2">
      <c r="A604" s="259"/>
    </row>
    <row r="605" spans="1:1" hidden="1" x14ac:dyDescent="0.2">
      <c r="A605" s="259"/>
    </row>
    <row r="606" spans="1:1" hidden="1" x14ac:dyDescent="0.2">
      <c r="A606" s="259"/>
    </row>
    <row r="607" spans="1:1" hidden="1" x14ac:dyDescent="0.2">
      <c r="A607" s="259"/>
    </row>
    <row r="608" spans="1:1" hidden="1" x14ac:dyDescent="0.2">
      <c r="A608" s="259"/>
    </row>
    <row r="609" spans="1:1" hidden="1" x14ac:dyDescent="0.2">
      <c r="A609" s="259"/>
    </row>
    <row r="610" spans="1:1" hidden="1" x14ac:dyDescent="0.2">
      <c r="A610" s="259"/>
    </row>
    <row r="611" spans="1:1" hidden="1" x14ac:dyDescent="0.2">
      <c r="A611" s="259"/>
    </row>
    <row r="612" spans="1:1" hidden="1" x14ac:dyDescent="0.2">
      <c r="A612" s="259"/>
    </row>
    <row r="613" spans="1:1" hidden="1" x14ac:dyDescent="0.2">
      <c r="A613" s="259"/>
    </row>
    <row r="614" spans="1:1" hidden="1" x14ac:dyDescent="0.2">
      <c r="A614" s="259"/>
    </row>
    <row r="615" spans="1:1" hidden="1" x14ac:dyDescent="0.2">
      <c r="A615" s="259"/>
    </row>
    <row r="616" spans="1:1" hidden="1" x14ac:dyDescent="0.2">
      <c r="A616" s="259"/>
    </row>
    <row r="617" spans="1:1" hidden="1" x14ac:dyDescent="0.2">
      <c r="A617" s="259"/>
    </row>
    <row r="618" spans="1:1" hidden="1" x14ac:dyDescent="0.2">
      <c r="A618" s="259"/>
    </row>
    <row r="619" spans="1:1" hidden="1" x14ac:dyDescent="0.2">
      <c r="A619" s="259"/>
    </row>
    <row r="620" spans="1:1" hidden="1" x14ac:dyDescent="0.2">
      <c r="A620" s="259"/>
    </row>
    <row r="621" spans="1:1" hidden="1" x14ac:dyDescent="0.2">
      <c r="A621" s="259"/>
    </row>
    <row r="622" spans="1:1" hidden="1" x14ac:dyDescent="0.2">
      <c r="A622" s="259"/>
    </row>
    <row r="623" spans="1:1" hidden="1" x14ac:dyDescent="0.2">
      <c r="A623" s="259"/>
    </row>
    <row r="624" spans="1:1" hidden="1" x14ac:dyDescent="0.2">
      <c r="A624" s="259"/>
    </row>
    <row r="625" spans="1:1" hidden="1" x14ac:dyDescent="0.2">
      <c r="A625" s="259"/>
    </row>
    <row r="626" spans="1:1" hidden="1" x14ac:dyDescent="0.2">
      <c r="A626" s="259"/>
    </row>
    <row r="627" spans="1:1" hidden="1" x14ac:dyDescent="0.2">
      <c r="A627" s="259"/>
    </row>
    <row r="628" spans="1:1" hidden="1" x14ac:dyDescent="0.2">
      <c r="A628" s="259"/>
    </row>
    <row r="629" spans="1:1" hidden="1" x14ac:dyDescent="0.2">
      <c r="A629" s="259"/>
    </row>
    <row r="630" spans="1:1" hidden="1" x14ac:dyDescent="0.2">
      <c r="A630" s="259"/>
    </row>
    <row r="631" spans="1:1" hidden="1" x14ac:dyDescent="0.2">
      <c r="A631" s="259"/>
    </row>
    <row r="632" spans="1:1" hidden="1" x14ac:dyDescent="0.2">
      <c r="A632" s="259"/>
    </row>
    <row r="633" spans="1:1" hidden="1" x14ac:dyDescent="0.2">
      <c r="A633" s="259"/>
    </row>
    <row r="634" spans="1:1" hidden="1" x14ac:dyDescent="0.2">
      <c r="A634" s="259"/>
    </row>
    <row r="635" spans="1:1" hidden="1" x14ac:dyDescent="0.2">
      <c r="A635" s="259"/>
    </row>
    <row r="636" spans="1:1" hidden="1" x14ac:dyDescent="0.2">
      <c r="A636" s="259"/>
    </row>
    <row r="637" spans="1:1" hidden="1" x14ac:dyDescent="0.2">
      <c r="A637" s="259"/>
    </row>
    <row r="638" spans="1:1" hidden="1" x14ac:dyDescent="0.2">
      <c r="A638" s="259"/>
    </row>
    <row r="639" spans="1:1" hidden="1" x14ac:dyDescent="0.2">
      <c r="A639" s="259"/>
    </row>
    <row r="640" spans="1:1" hidden="1" x14ac:dyDescent="0.2">
      <c r="A640" s="259"/>
    </row>
    <row r="641" spans="1:1" hidden="1" x14ac:dyDescent="0.2">
      <c r="A641" s="259"/>
    </row>
    <row r="642" spans="1:1" hidden="1" x14ac:dyDescent="0.2">
      <c r="A642" s="259"/>
    </row>
    <row r="643" spans="1:1" hidden="1" x14ac:dyDescent="0.2">
      <c r="A643" s="259"/>
    </row>
    <row r="644" spans="1:1" hidden="1" x14ac:dyDescent="0.2">
      <c r="A644" s="259"/>
    </row>
    <row r="645" spans="1:1" hidden="1" x14ac:dyDescent="0.2">
      <c r="A645" s="259"/>
    </row>
    <row r="646" spans="1:1" hidden="1" x14ac:dyDescent="0.2">
      <c r="A646" s="259"/>
    </row>
    <row r="647" spans="1:1" hidden="1" x14ac:dyDescent="0.2">
      <c r="A647" s="259"/>
    </row>
    <row r="648" spans="1:1" hidden="1" x14ac:dyDescent="0.2">
      <c r="A648" s="259"/>
    </row>
    <row r="649" spans="1:1" hidden="1" x14ac:dyDescent="0.2">
      <c r="A649" s="259"/>
    </row>
    <row r="650" spans="1:1" hidden="1" x14ac:dyDescent="0.2">
      <c r="A650" s="259"/>
    </row>
    <row r="651" spans="1:1" hidden="1" x14ac:dyDescent="0.2">
      <c r="A651" s="259"/>
    </row>
    <row r="652" spans="1:1" hidden="1" x14ac:dyDescent="0.2">
      <c r="A652" s="259"/>
    </row>
    <row r="653" spans="1:1" hidden="1" x14ac:dyDescent="0.2">
      <c r="A653" s="259"/>
    </row>
    <row r="654" spans="1:1" hidden="1" x14ac:dyDescent="0.2">
      <c r="A654" s="259"/>
    </row>
    <row r="655" spans="1:1" hidden="1" x14ac:dyDescent="0.2">
      <c r="A655" s="259"/>
    </row>
    <row r="656" spans="1:1" hidden="1" x14ac:dyDescent="0.2">
      <c r="A656" s="259"/>
    </row>
    <row r="657" spans="1:1" hidden="1" x14ac:dyDescent="0.2">
      <c r="A657" s="259"/>
    </row>
    <row r="658" spans="1:1" hidden="1" x14ac:dyDescent="0.2">
      <c r="A658" s="259"/>
    </row>
    <row r="659" spans="1:1" hidden="1" x14ac:dyDescent="0.2">
      <c r="A659" s="259"/>
    </row>
    <row r="660" spans="1:1" hidden="1" x14ac:dyDescent="0.2">
      <c r="A660" s="259"/>
    </row>
    <row r="661" spans="1:1" hidden="1" x14ac:dyDescent="0.2">
      <c r="A661" s="259"/>
    </row>
    <row r="662" spans="1:1" hidden="1" x14ac:dyDescent="0.2">
      <c r="A662" s="259"/>
    </row>
    <row r="663" spans="1:1" hidden="1" x14ac:dyDescent="0.2">
      <c r="A663" s="259"/>
    </row>
    <row r="664" spans="1:1" hidden="1" x14ac:dyDescent="0.2">
      <c r="A664" s="259"/>
    </row>
    <row r="665" spans="1:1" hidden="1" x14ac:dyDescent="0.2">
      <c r="A665" s="259"/>
    </row>
    <row r="666" spans="1:1" hidden="1" x14ac:dyDescent="0.2">
      <c r="A666" s="259"/>
    </row>
    <row r="667" spans="1:1" hidden="1" x14ac:dyDescent="0.2">
      <c r="A667" s="259"/>
    </row>
    <row r="668" spans="1:1" hidden="1" x14ac:dyDescent="0.2">
      <c r="A668" s="259"/>
    </row>
    <row r="669" spans="1:1" hidden="1" x14ac:dyDescent="0.2">
      <c r="A669" s="259"/>
    </row>
    <row r="670" spans="1:1" hidden="1" x14ac:dyDescent="0.2">
      <c r="A670" s="259"/>
    </row>
    <row r="671" spans="1:1" hidden="1" x14ac:dyDescent="0.2">
      <c r="A671" s="259"/>
    </row>
    <row r="672" spans="1:1" hidden="1" x14ac:dyDescent="0.2">
      <c r="A672" s="259"/>
    </row>
    <row r="673" spans="1:1" hidden="1" x14ac:dyDescent="0.2">
      <c r="A673" s="259"/>
    </row>
    <row r="674" spans="1:1" hidden="1" x14ac:dyDescent="0.2">
      <c r="A674" s="259"/>
    </row>
    <row r="675" spans="1:1" hidden="1" x14ac:dyDescent="0.2">
      <c r="A675" s="259"/>
    </row>
    <row r="676" spans="1:1" hidden="1" x14ac:dyDescent="0.2">
      <c r="A676" s="259"/>
    </row>
  </sheetData>
  <protectedRanges>
    <protectedRange sqref="F309 I309 L309 F310:N310 F314:N314 F325:N327 F330:N330 F333:F336 F338:F339 I333:I336 I338:I339 L333:L336 L338:L339 F322:N322 F316:N320" name="VIII.2"/>
    <protectedRange sqref="F344:F345 F360:I370 F354:N358 J360:N361 J363:N365 J367:N370 F372:N374 F376:N377 F382:N383 F387:N391 F349:F350" name="IX."/>
    <protectedRange sqref="F197 F198:M198 F201:M211 F213:M214 F199" name="VI."/>
    <protectedRange sqref="F145:N146 F148:M159 F169:M173 F175:M194 F166:M167" name="V."/>
    <protectedRange sqref="F5:F6 F8 F10:F12" name="I."/>
    <protectedRange sqref="F15:N27 F29:N33" name="II."/>
    <protectedRange sqref="F37:N46 F50:N57 F61:N65 F69:N77 F80:N81 F84:N85 F88:N96 F99:N105" name="III."/>
    <protectedRange sqref="F110:N111 F114:N132 F134:N140" name="IV."/>
    <protectedRange sqref="F227:F229 F247:N250 F252:F253 H255:N256 F230:M235 F255:F261 F265:F271" name="VII."/>
    <protectedRange sqref="F275 I275 L275 F296:N296 F299:F302 F304:F305 I299:I302 I304:I305 L299:L302 F291:N293 L304:L305 F276:N277 F280:N288 F311:N311 F315:N315 F321:N321" name="VIII."/>
    <protectedRange sqref="F396:O396 F398:N398 F400:N401 F406:N407 F411:N415" name="X."/>
  </protectedRanges>
  <mergeCells count="721">
    <mergeCell ref="B437:H438"/>
    <mergeCell ref="B417:N417"/>
    <mergeCell ref="B418:N418"/>
    <mergeCell ref="B421:H424"/>
    <mergeCell ref="J421:K435"/>
    <mergeCell ref="B426:H431"/>
    <mergeCell ref="B433:H435"/>
    <mergeCell ref="B411:D411"/>
    <mergeCell ref="B412:D412"/>
    <mergeCell ref="B413:D413"/>
    <mergeCell ref="B414:D414"/>
    <mergeCell ref="B415:D415"/>
    <mergeCell ref="B416:N416"/>
    <mergeCell ref="B406:B407"/>
    <mergeCell ref="C406:D406"/>
    <mergeCell ref="C407:D407"/>
    <mergeCell ref="B408:D408"/>
    <mergeCell ref="F408:N408"/>
    <mergeCell ref="B409:B410"/>
    <mergeCell ref="C409:D409"/>
    <mergeCell ref="C410:D410"/>
    <mergeCell ref="B402:D402"/>
    <mergeCell ref="F402:N402"/>
    <mergeCell ref="B403:B404"/>
    <mergeCell ref="C403:D403"/>
    <mergeCell ref="C404:D404"/>
    <mergeCell ref="B405:D405"/>
    <mergeCell ref="B394:N394"/>
    <mergeCell ref="B395:N395"/>
    <mergeCell ref="B396:D396"/>
    <mergeCell ref="B398:D398"/>
    <mergeCell ref="B399:D399"/>
    <mergeCell ref="B400:B401"/>
    <mergeCell ref="C400:D400"/>
    <mergeCell ref="C401:D401"/>
    <mergeCell ref="B389:D389"/>
    <mergeCell ref="B390:D390"/>
    <mergeCell ref="B391:D391"/>
    <mergeCell ref="B392:N392"/>
    <mergeCell ref="B393:C393"/>
    <mergeCell ref="D393:N393"/>
    <mergeCell ref="B384:D384"/>
    <mergeCell ref="E384:N384"/>
    <mergeCell ref="C385:D385"/>
    <mergeCell ref="C386:D386"/>
    <mergeCell ref="B387:D387"/>
    <mergeCell ref="B388:D388"/>
    <mergeCell ref="C379:D379"/>
    <mergeCell ref="C380:D380"/>
    <mergeCell ref="B381:D381"/>
    <mergeCell ref="E381:N381"/>
    <mergeCell ref="C382:D382"/>
    <mergeCell ref="C383:D383"/>
    <mergeCell ref="B375:D375"/>
    <mergeCell ref="E375:N375"/>
    <mergeCell ref="C376:D376"/>
    <mergeCell ref="C377:D377"/>
    <mergeCell ref="B378:D378"/>
    <mergeCell ref="E378:N378"/>
    <mergeCell ref="B370:D370"/>
    <mergeCell ref="B371:D371"/>
    <mergeCell ref="E371:N371"/>
    <mergeCell ref="B372:B374"/>
    <mergeCell ref="C372:D372"/>
    <mergeCell ref="C373:D373"/>
    <mergeCell ref="C374:D374"/>
    <mergeCell ref="B365:D365"/>
    <mergeCell ref="B366:D366"/>
    <mergeCell ref="F366:N366"/>
    <mergeCell ref="B367:B369"/>
    <mergeCell ref="C367:D367"/>
    <mergeCell ref="C368:D368"/>
    <mergeCell ref="C369:D369"/>
    <mergeCell ref="B360:D360"/>
    <mergeCell ref="B361:D361"/>
    <mergeCell ref="B362:D362"/>
    <mergeCell ref="F362:N362"/>
    <mergeCell ref="B363:B364"/>
    <mergeCell ref="C363:D363"/>
    <mergeCell ref="C364:D364"/>
    <mergeCell ref="B354:E354"/>
    <mergeCell ref="B355:D355"/>
    <mergeCell ref="B356:D356"/>
    <mergeCell ref="B357:D357"/>
    <mergeCell ref="B358:D358"/>
    <mergeCell ref="B359:N359"/>
    <mergeCell ref="B349:D349"/>
    <mergeCell ref="G349:K349"/>
    <mergeCell ref="A350:A352"/>
    <mergeCell ref="B350:B352"/>
    <mergeCell ref="C350:D352"/>
    <mergeCell ref="E350:E352"/>
    <mergeCell ref="F350:K352"/>
    <mergeCell ref="B344:D344"/>
    <mergeCell ref="G344:K344"/>
    <mergeCell ref="A345:A347"/>
    <mergeCell ref="B345:B347"/>
    <mergeCell ref="C345:D347"/>
    <mergeCell ref="E345:E347"/>
    <mergeCell ref="F345:K347"/>
    <mergeCell ref="B338:B339"/>
    <mergeCell ref="C338:D338"/>
    <mergeCell ref="C339:D339"/>
    <mergeCell ref="B340:N340"/>
    <mergeCell ref="B341:N341"/>
    <mergeCell ref="B342:N343"/>
    <mergeCell ref="B332:D332"/>
    <mergeCell ref="G332:H339"/>
    <mergeCell ref="J332:K339"/>
    <mergeCell ref="M332:N339"/>
    <mergeCell ref="B333:B336"/>
    <mergeCell ref="C333:D333"/>
    <mergeCell ref="C334:D334"/>
    <mergeCell ref="C335:D335"/>
    <mergeCell ref="C336:D336"/>
    <mergeCell ref="B337:D337"/>
    <mergeCell ref="B328:D328"/>
    <mergeCell ref="F328:N328"/>
    <mergeCell ref="B329:D329"/>
    <mergeCell ref="B330:D330"/>
    <mergeCell ref="B331:D331"/>
    <mergeCell ref="F331:N331"/>
    <mergeCell ref="B323:D323"/>
    <mergeCell ref="F323:N323"/>
    <mergeCell ref="B324:D324"/>
    <mergeCell ref="B325:D325"/>
    <mergeCell ref="B326:D326"/>
    <mergeCell ref="B327:D327"/>
    <mergeCell ref="B317:D317"/>
    <mergeCell ref="B318:D318"/>
    <mergeCell ref="B319:D319"/>
    <mergeCell ref="B320:D320"/>
    <mergeCell ref="B321:D321"/>
    <mergeCell ref="B322:D322"/>
    <mergeCell ref="B312:D312"/>
    <mergeCell ref="B313:D313"/>
    <mergeCell ref="F313:N313"/>
    <mergeCell ref="B314:D314"/>
    <mergeCell ref="B315:D315"/>
    <mergeCell ref="E315:E316"/>
    <mergeCell ref="B316:D316"/>
    <mergeCell ref="B309:D309"/>
    <mergeCell ref="B310:D310"/>
    <mergeCell ref="E310:E313"/>
    <mergeCell ref="F310:H310"/>
    <mergeCell ref="I310:K310"/>
    <mergeCell ref="L310:N310"/>
    <mergeCell ref="B311:D311"/>
    <mergeCell ref="F311:H311"/>
    <mergeCell ref="I311:K311"/>
    <mergeCell ref="L311:N311"/>
    <mergeCell ref="B304:B305"/>
    <mergeCell ref="C304:D304"/>
    <mergeCell ref="C305:D305"/>
    <mergeCell ref="B306:N306"/>
    <mergeCell ref="B307:N307"/>
    <mergeCell ref="B308:N308"/>
    <mergeCell ref="B298:D298"/>
    <mergeCell ref="G298:H305"/>
    <mergeCell ref="J298:K305"/>
    <mergeCell ref="M298:N305"/>
    <mergeCell ref="B299:B302"/>
    <mergeCell ref="C299:D299"/>
    <mergeCell ref="C300:D300"/>
    <mergeCell ref="C301:D301"/>
    <mergeCell ref="C302:D302"/>
    <mergeCell ref="B303:D303"/>
    <mergeCell ref="B294:D294"/>
    <mergeCell ref="F294:N294"/>
    <mergeCell ref="B295:D295"/>
    <mergeCell ref="B296:D296"/>
    <mergeCell ref="B297:D297"/>
    <mergeCell ref="F297:N297"/>
    <mergeCell ref="B289:D289"/>
    <mergeCell ref="F289:N289"/>
    <mergeCell ref="B290:D290"/>
    <mergeCell ref="B291:D291"/>
    <mergeCell ref="B292:D292"/>
    <mergeCell ref="B293:D293"/>
    <mergeCell ref="B283:D283"/>
    <mergeCell ref="B284:D284"/>
    <mergeCell ref="B285:D285"/>
    <mergeCell ref="B286:D286"/>
    <mergeCell ref="B287:D287"/>
    <mergeCell ref="B288:D288"/>
    <mergeCell ref="L277:N277"/>
    <mergeCell ref="B278:D278"/>
    <mergeCell ref="B279:D279"/>
    <mergeCell ref="F279:N279"/>
    <mergeCell ref="B280:D280"/>
    <mergeCell ref="B281:D281"/>
    <mergeCell ref="E281:E282"/>
    <mergeCell ref="B282:D282"/>
    <mergeCell ref="B274:N274"/>
    <mergeCell ref="B275:D275"/>
    <mergeCell ref="B276:D276"/>
    <mergeCell ref="E276:E279"/>
    <mergeCell ref="F276:H276"/>
    <mergeCell ref="I276:K276"/>
    <mergeCell ref="L276:N276"/>
    <mergeCell ref="B277:D277"/>
    <mergeCell ref="F277:H277"/>
    <mergeCell ref="I277:K277"/>
    <mergeCell ref="B270:D270"/>
    <mergeCell ref="G270:N270"/>
    <mergeCell ref="B271:D271"/>
    <mergeCell ref="G271:N271"/>
    <mergeCell ref="B272:N272"/>
    <mergeCell ref="B273:N273"/>
    <mergeCell ref="B264:N264"/>
    <mergeCell ref="B265:D265"/>
    <mergeCell ref="G265:N265"/>
    <mergeCell ref="B266:D266"/>
    <mergeCell ref="G266:N266"/>
    <mergeCell ref="A267:A269"/>
    <mergeCell ref="B267:D269"/>
    <mergeCell ref="E267:E269"/>
    <mergeCell ref="F267:M269"/>
    <mergeCell ref="B260:D260"/>
    <mergeCell ref="G260:N260"/>
    <mergeCell ref="A261:A263"/>
    <mergeCell ref="B261:D263"/>
    <mergeCell ref="E261:E263"/>
    <mergeCell ref="F261:M263"/>
    <mergeCell ref="B257:D257"/>
    <mergeCell ref="G257:N257"/>
    <mergeCell ref="B258:D258"/>
    <mergeCell ref="G258:N258"/>
    <mergeCell ref="B259:D259"/>
    <mergeCell ref="G259:N259"/>
    <mergeCell ref="B253:D253"/>
    <mergeCell ref="G253:N253"/>
    <mergeCell ref="B254:N254"/>
    <mergeCell ref="B255:D255"/>
    <mergeCell ref="H255:N255"/>
    <mergeCell ref="B256:D256"/>
    <mergeCell ref="H256:N256"/>
    <mergeCell ref="B248:D248"/>
    <mergeCell ref="B249:D249"/>
    <mergeCell ref="B250:C250"/>
    <mergeCell ref="B251:N251"/>
    <mergeCell ref="B252:D252"/>
    <mergeCell ref="G252:N252"/>
    <mergeCell ref="B242:N242"/>
    <mergeCell ref="B243:D245"/>
    <mergeCell ref="F243:M245"/>
    <mergeCell ref="N243:N245"/>
    <mergeCell ref="B246:D246"/>
    <mergeCell ref="B247:D247"/>
    <mergeCell ref="B236:C237"/>
    <mergeCell ref="G236:M237"/>
    <mergeCell ref="B238:C239"/>
    <mergeCell ref="G238:M239"/>
    <mergeCell ref="B240:C241"/>
    <mergeCell ref="G240:M241"/>
    <mergeCell ref="F234:G234"/>
    <mergeCell ref="H234:I234"/>
    <mergeCell ref="J234:K234"/>
    <mergeCell ref="L234:M234"/>
    <mergeCell ref="E235:E241"/>
    <mergeCell ref="F235:G235"/>
    <mergeCell ref="H235:I235"/>
    <mergeCell ref="J235:K235"/>
    <mergeCell ref="L235:M235"/>
    <mergeCell ref="H231:I231"/>
    <mergeCell ref="J231:K231"/>
    <mergeCell ref="L231:M231"/>
    <mergeCell ref="F233:G233"/>
    <mergeCell ref="H233:I233"/>
    <mergeCell ref="J233:K233"/>
    <mergeCell ref="L233:M233"/>
    <mergeCell ref="B229:C229"/>
    <mergeCell ref="G229:L229"/>
    <mergeCell ref="B230:C230"/>
    <mergeCell ref="E230:E232"/>
    <mergeCell ref="F230:G230"/>
    <mergeCell ref="H230:I230"/>
    <mergeCell ref="J230:K230"/>
    <mergeCell ref="L230:M230"/>
    <mergeCell ref="B231:C235"/>
    <mergeCell ref="F231:G231"/>
    <mergeCell ref="C221:D224"/>
    <mergeCell ref="E221:E224"/>
    <mergeCell ref="F221:M224"/>
    <mergeCell ref="B226:N226"/>
    <mergeCell ref="B227:C228"/>
    <mergeCell ref="G227:G228"/>
    <mergeCell ref="H227:K228"/>
    <mergeCell ref="B215:N215"/>
    <mergeCell ref="B216:N216"/>
    <mergeCell ref="B217:N217"/>
    <mergeCell ref="C218:D219"/>
    <mergeCell ref="E218:E219"/>
    <mergeCell ref="F218:M219"/>
    <mergeCell ref="C213:D213"/>
    <mergeCell ref="F213:G213"/>
    <mergeCell ref="H213:I213"/>
    <mergeCell ref="J213:K213"/>
    <mergeCell ref="L213:M213"/>
    <mergeCell ref="C214:D214"/>
    <mergeCell ref="F214:G214"/>
    <mergeCell ref="H214:I214"/>
    <mergeCell ref="J214:K214"/>
    <mergeCell ref="L214:M214"/>
    <mergeCell ref="B212:D212"/>
    <mergeCell ref="F212:M212"/>
    <mergeCell ref="B209:D209"/>
    <mergeCell ref="F209:G209"/>
    <mergeCell ref="H209:I209"/>
    <mergeCell ref="J209:K209"/>
    <mergeCell ref="L209:M209"/>
    <mergeCell ref="B210:D210"/>
    <mergeCell ref="F210:G210"/>
    <mergeCell ref="H210:I210"/>
    <mergeCell ref="J210:K210"/>
    <mergeCell ref="L210:M210"/>
    <mergeCell ref="B208:D208"/>
    <mergeCell ref="F208:G208"/>
    <mergeCell ref="H208:I208"/>
    <mergeCell ref="J208:K208"/>
    <mergeCell ref="L208:M208"/>
    <mergeCell ref="B211:D211"/>
    <mergeCell ref="F211:G211"/>
    <mergeCell ref="H211:I211"/>
    <mergeCell ref="J211:K211"/>
    <mergeCell ref="L211:M211"/>
    <mergeCell ref="B206:D206"/>
    <mergeCell ref="F206:G206"/>
    <mergeCell ref="H206:I206"/>
    <mergeCell ref="J206:K206"/>
    <mergeCell ref="L206:M206"/>
    <mergeCell ref="B207:D207"/>
    <mergeCell ref="F207:G207"/>
    <mergeCell ref="H207:I207"/>
    <mergeCell ref="J207:K207"/>
    <mergeCell ref="L207:M207"/>
    <mergeCell ref="L203:M203"/>
    <mergeCell ref="B204:D204"/>
    <mergeCell ref="F204:G204"/>
    <mergeCell ref="H204:I204"/>
    <mergeCell ref="J204:K204"/>
    <mergeCell ref="L204:M204"/>
    <mergeCell ref="B205:D205"/>
    <mergeCell ref="F205:G205"/>
    <mergeCell ref="H205:I205"/>
    <mergeCell ref="J205:K205"/>
    <mergeCell ref="L205:M205"/>
    <mergeCell ref="A185:A194"/>
    <mergeCell ref="B185:D194"/>
    <mergeCell ref="E185:E194"/>
    <mergeCell ref="B195:N195"/>
    <mergeCell ref="B196:N196"/>
    <mergeCell ref="B197:D197"/>
    <mergeCell ref="E197:E199"/>
    <mergeCell ref="G197:M197"/>
    <mergeCell ref="N197:N214"/>
    <mergeCell ref="B198:D198"/>
    <mergeCell ref="B201:D201"/>
    <mergeCell ref="F201:G201"/>
    <mergeCell ref="H201:I201"/>
    <mergeCell ref="J201:K201"/>
    <mergeCell ref="L201:M201"/>
    <mergeCell ref="B202:D202"/>
    <mergeCell ref="F202:G202"/>
    <mergeCell ref="H202:I202"/>
    <mergeCell ref="J202:K202"/>
    <mergeCell ref="L202:M202"/>
    <mergeCell ref="B203:D203"/>
    <mergeCell ref="F203:G203"/>
    <mergeCell ref="H203:I203"/>
    <mergeCell ref="J203:K203"/>
    <mergeCell ref="F179:G182"/>
    <mergeCell ref="H179:I182"/>
    <mergeCell ref="J179:K182"/>
    <mergeCell ref="F198:M198"/>
    <mergeCell ref="B199:D199"/>
    <mergeCell ref="G199:M199"/>
    <mergeCell ref="B200:D200"/>
    <mergeCell ref="F200:G200"/>
    <mergeCell ref="H200:I200"/>
    <mergeCell ref="J200:K200"/>
    <mergeCell ref="L200:M200"/>
    <mergeCell ref="F173:G173"/>
    <mergeCell ref="H173:I173"/>
    <mergeCell ref="J173:K173"/>
    <mergeCell ref="L173:M173"/>
    <mergeCell ref="B174:D174"/>
    <mergeCell ref="F174:M174"/>
    <mergeCell ref="A175:A178"/>
    <mergeCell ref="B175:B184"/>
    <mergeCell ref="C175:D178"/>
    <mergeCell ref="E175:E178"/>
    <mergeCell ref="F175:G178"/>
    <mergeCell ref="H175:I178"/>
    <mergeCell ref="J175:K178"/>
    <mergeCell ref="L175:M178"/>
    <mergeCell ref="L179:M182"/>
    <mergeCell ref="A183:A184"/>
    <mergeCell ref="C183:D184"/>
    <mergeCell ref="F183:G184"/>
    <mergeCell ref="H183:I184"/>
    <mergeCell ref="J183:K184"/>
    <mergeCell ref="L183:M184"/>
    <mergeCell ref="A179:A182"/>
    <mergeCell ref="C179:D182"/>
    <mergeCell ref="E179:E182"/>
    <mergeCell ref="H170:I170"/>
    <mergeCell ref="J170:K170"/>
    <mergeCell ref="L170:M170"/>
    <mergeCell ref="C171:D171"/>
    <mergeCell ref="F171:G171"/>
    <mergeCell ref="H171:I171"/>
    <mergeCell ref="J171:K171"/>
    <mergeCell ref="L171:M171"/>
    <mergeCell ref="B168:C168"/>
    <mergeCell ref="F168:M168"/>
    <mergeCell ref="B169:B173"/>
    <mergeCell ref="C169:D169"/>
    <mergeCell ref="F169:G169"/>
    <mergeCell ref="H169:I169"/>
    <mergeCell ref="J169:K169"/>
    <mergeCell ref="L169:M169"/>
    <mergeCell ref="C170:D170"/>
    <mergeCell ref="F170:G170"/>
    <mergeCell ref="C172:D172"/>
    <mergeCell ref="F172:G172"/>
    <mergeCell ref="H172:I172"/>
    <mergeCell ref="J172:K172"/>
    <mergeCell ref="L172:M172"/>
    <mergeCell ref="C173:D173"/>
    <mergeCell ref="B166:D166"/>
    <mergeCell ref="F166:G166"/>
    <mergeCell ref="H166:I166"/>
    <mergeCell ref="J166:K166"/>
    <mergeCell ref="L166:M166"/>
    <mergeCell ref="B167:D167"/>
    <mergeCell ref="F167:G167"/>
    <mergeCell ref="H167:I167"/>
    <mergeCell ref="J167:K167"/>
    <mergeCell ref="L167:M167"/>
    <mergeCell ref="L164:M164"/>
    <mergeCell ref="B165:D165"/>
    <mergeCell ref="J162:K162"/>
    <mergeCell ref="L162:M162"/>
    <mergeCell ref="C163:D163"/>
    <mergeCell ref="F163:G163"/>
    <mergeCell ref="H163:I163"/>
    <mergeCell ref="J163:K163"/>
    <mergeCell ref="L163:M163"/>
    <mergeCell ref="A156:A159"/>
    <mergeCell ref="B156:D159"/>
    <mergeCell ref="E156:E159"/>
    <mergeCell ref="F156:G159"/>
    <mergeCell ref="H156:I159"/>
    <mergeCell ref="J156:K159"/>
    <mergeCell ref="A152:A155"/>
    <mergeCell ref="B152:D155"/>
    <mergeCell ref="E152:E155"/>
    <mergeCell ref="F152:G155"/>
    <mergeCell ref="H152:I155"/>
    <mergeCell ref="J152:K155"/>
    <mergeCell ref="A148:A151"/>
    <mergeCell ref="B148:D151"/>
    <mergeCell ref="E148:E151"/>
    <mergeCell ref="F148:G151"/>
    <mergeCell ref="H148:I151"/>
    <mergeCell ref="J148:K151"/>
    <mergeCell ref="B147:D147"/>
    <mergeCell ref="F147:G147"/>
    <mergeCell ref="H147:I147"/>
    <mergeCell ref="J147:K147"/>
    <mergeCell ref="L147:M147"/>
    <mergeCell ref="N147:N194"/>
    <mergeCell ref="L148:M151"/>
    <mergeCell ref="L152:M155"/>
    <mergeCell ref="L156:M159"/>
    <mergeCell ref="B160:D160"/>
    <mergeCell ref="B141:N141"/>
    <mergeCell ref="B142:N142"/>
    <mergeCell ref="B143:N143"/>
    <mergeCell ref="B144:N144"/>
    <mergeCell ref="F160:M160"/>
    <mergeCell ref="B161:B164"/>
    <mergeCell ref="C161:D161"/>
    <mergeCell ref="F161:G161"/>
    <mergeCell ref="H161:I161"/>
    <mergeCell ref="J161:K161"/>
    <mergeCell ref="L161:M161"/>
    <mergeCell ref="C162:D162"/>
    <mergeCell ref="F162:G162"/>
    <mergeCell ref="H162:I162"/>
    <mergeCell ref="C164:D164"/>
    <mergeCell ref="F164:G164"/>
    <mergeCell ref="H164:I164"/>
    <mergeCell ref="J164:K164"/>
    <mergeCell ref="A145:A146"/>
    <mergeCell ref="B145:D146"/>
    <mergeCell ref="E145:E146"/>
    <mergeCell ref="F145:F146"/>
    <mergeCell ref="G145:N146"/>
    <mergeCell ref="B134:D134"/>
    <mergeCell ref="B135:D135"/>
    <mergeCell ref="B136:D136"/>
    <mergeCell ref="B137:D137"/>
    <mergeCell ref="B138:D138"/>
    <mergeCell ref="C139:C140"/>
    <mergeCell ref="B128:D128"/>
    <mergeCell ref="B129:D129"/>
    <mergeCell ref="B130:D130"/>
    <mergeCell ref="B131:D131"/>
    <mergeCell ref="B132:D132"/>
    <mergeCell ref="B133:D133"/>
    <mergeCell ref="B122:D122"/>
    <mergeCell ref="B123:D123"/>
    <mergeCell ref="B124:D124"/>
    <mergeCell ref="B125:D125"/>
    <mergeCell ref="B126:D126"/>
    <mergeCell ref="B127:D127"/>
    <mergeCell ref="B116:D116"/>
    <mergeCell ref="B117:D117"/>
    <mergeCell ref="B118:D118"/>
    <mergeCell ref="B119:D119"/>
    <mergeCell ref="B120:D120"/>
    <mergeCell ref="B121:D121"/>
    <mergeCell ref="B110:D110"/>
    <mergeCell ref="B111:D111"/>
    <mergeCell ref="B112:N112"/>
    <mergeCell ref="B113:N113"/>
    <mergeCell ref="B114:D114"/>
    <mergeCell ref="B115:D115"/>
    <mergeCell ref="B103:D103"/>
    <mergeCell ref="C104:C105"/>
    <mergeCell ref="B106:N106"/>
    <mergeCell ref="B107:N107"/>
    <mergeCell ref="B108:N108"/>
    <mergeCell ref="B109:D109"/>
    <mergeCell ref="B97:N97"/>
    <mergeCell ref="B98:D98"/>
    <mergeCell ref="B99:D99"/>
    <mergeCell ref="B100:D100"/>
    <mergeCell ref="B101:D101"/>
    <mergeCell ref="B102:D102"/>
    <mergeCell ref="B93:D93"/>
    <mergeCell ref="B94:D94"/>
    <mergeCell ref="B95:D95"/>
    <mergeCell ref="B96:D96"/>
    <mergeCell ref="G91:G92"/>
    <mergeCell ref="H91:H92"/>
    <mergeCell ref="I91:I92"/>
    <mergeCell ref="J91:J92"/>
    <mergeCell ref="K91:K92"/>
    <mergeCell ref="B89:D89"/>
    <mergeCell ref="B90:D90"/>
    <mergeCell ref="A91:A92"/>
    <mergeCell ref="B91:D92"/>
    <mergeCell ref="E91:E92"/>
    <mergeCell ref="F91:F92"/>
    <mergeCell ref="B84:B85"/>
    <mergeCell ref="C84:D84"/>
    <mergeCell ref="C85:D85"/>
    <mergeCell ref="B86:N86"/>
    <mergeCell ref="B87:D87"/>
    <mergeCell ref="B88:D88"/>
    <mergeCell ref="M91:M92"/>
    <mergeCell ref="N91:N92"/>
    <mergeCell ref="L91:L92"/>
    <mergeCell ref="I80:I81"/>
    <mergeCell ref="J80:J81"/>
    <mergeCell ref="K80:K81"/>
    <mergeCell ref="L80:L81"/>
    <mergeCell ref="M80:M81"/>
    <mergeCell ref="N80:N81"/>
    <mergeCell ref="A80:A81"/>
    <mergeCell ref="B80:D81"/>
    <mergeCell ref="E80:E83"/>
    <mergeCell ref="F80:F81"/>
    <mergeCell ref="G80:G81"/>
    <mergeCell ref="H80:H81"/>
    <mergeCell ref="A82:A83"/>
    <mergeCell ref="B82:D83"/>
    <mergeCell ref="K76:K77"/>
    <mergeCell ref="L76:L77"/>
    <mergeCell ref="M76:M77"/>
    <mergeCell ref="N76:N77"/>
    <mergeCell ref="B78:N78"/>
    <mergeCell ref="B79:D79"/>
    <mergeCell ref="L74:L75"/>
    <mergeCell ref="M74:M75"/>
    <mergeCell ref="N74:N75"/>
    <mergeCell ref="K74:K75"/>
    <mergeCell ref="B71:D71"/>
    <mergeCell ref="B72:D72"/>
    <mergeCell ref="B73:D73"/>
    <mergeCell ref="E73:E77"/>
    <mergeCell ref="A74:A75"/>
    <mergeCell ref="B74:D75"/>
    <mergeCell ref="B66:C66"/>
    <mergeCell ref="D66:N66"/>
    <mergeCell ref="B67:N67"/>
    <mergeCell ref="B68:D68"/>
    <mergeCell ref="B69:D69"/>
    <mergeCell ref="B70:D70"/>
    <mergeCell ref="A76:A77"/>
    <mergeCell ref="B76:D77"/>
    <mergeCell ref="F76:F77"/>
    <mergeCell ref="G76:G77"/>
    <mergeCell ref="H76:H77"/>
    <mergeCell ref="I76:I77"/>
    <mergeCell ref="J76:J77"/>
    <mergeCell ref="F74:F75"/>
    <mergeCell ref="G74:G75"/>
    <mergeCell ref="H74:H75"/>
    <mergeCell ref="I74:I75"/>
    <mergeCell ref="J74:J75"/>
    <mergeCell ref="B60:D60"/>
    <mergeCell ref="B61:D61"/>
    <mergeCell ref="E61:E65"/>
    <mergeCell ref="B62:D62"/>
    <mergeCell ref="B63:D63"/>
    <mergeCell ref="C64:D64"/>
    <mergeCell ref="B65:D65"/>
    <mergeCell ref="L56:L57"/>
    <mergeCell ref="M56:M57"/>
    <mergeCell ref="B58:C58"/>
    <mergeCell ref="D58:N58"/>
    <mergeCell ref="B59:N59"/>
    <mergeCell ref="F56:F57"/>
    <mergeCell ref="G56:G57"/>
    <mergeCell ref="H56:H57"/>
    <mergeCell ref="I56:I57"/>
    <mergeCell ref="J56:J57"/>
    <mergeCell ref="K56:K57"/>
    <mergeCell ref="B53:D53"/>
    <mergeCell ref="B54:D54"/>
    <mergeCell ref="B55:D55"/>
    <mergeCell ref="A56:A57"/>
    <mergeCell ref="B56:D57"/>
    <mergeCell ref="E56:E57"/>
    <mergeCell ref="N45:N46"/>
    <mergeCell ref="B47:C47"/>
    <mergeCell ref="D47:N47"/>
    <mergeCell ref="B48:N48"/>
    <mergeCell ref="B49:D49"/>
    <mergeCell ref="B50:D50"/>
    <mergeCell ref="E50:E52"/>
    <mergeCell ref="B51:D51"/>
    <mergeCell ref="C52:D52"/>
    <mergeCell ref="H45:H46"/>
    <mergeCell ref="I45:I46"/>
    <mergeCell ref="J45:J46"/>
    <mergeCell ref="K45:K46"/>
    <mergeCell ref="L45:L46"/>
    <mergeCell ref="M45:M46"/>
    <mergeCell ref="N56:N57"/>
    <mergeCell ref="B43:D43"/>
    <mergeCell ref="B44:D44"/>
    <mergeCell ref="E44:E46"/>
    <mergeCell ref="A45:A46"/>
    <mergeCell ref="B45:B46"/>
    <mergeCell ref="C45:D46"/>
    <mergeCell ref="F45:F46"/>
    <mergeCell ref="G45:G46"/>
    <mergeCell ref="G41:G42"/>
    <mergeCell ref="B38:D38"/>
    <mergeCell ref="B39:D39"/>
    <mergeCell ref="B40:D40"/>
    <mergeCell ref="B41:D42"/>
    <mergeCell ref="E41:E42"/>
    <mergeCell ref="F41:F42"/>
    <mergeCell ref="B34:C34"/>
    <mergeCell ref="D34:N34"/>
    <mergeCell ref="B35:N35"/>
    <mergeCell ref="B36:D36"/>
    <mergeCell ref="B37:D37"/>
    <mergeCell ref="M41:M42"/>
    <mergeCell ref="N41:N42"/>
    <mergeCell ref="H41:H42"/>
    <mergeCell ref="I41:I42"/>
    <mergeCell ref="J41:J42"/>
    <mergeCell ref="K41:K42"/>
    <mergeCell ref="L41:L42"/>
    <mergeCell ref="B31:D31"/>
    <mergeCell ref="B32:D32"/>
    <mergeCell ref="E32:E33"/>
    <mergeCell ref="B33:D33"/>
    <mergeCell ref="B23:D23"/>
    <mergeCell ref="B24:D24"/>
    <mergeCell ref="B25:D25"/>
    <mergeCell ref="B26:D26"/>
    <mergeCell ref="B27:D27"/>
    <mergeCell ref="B28:D28"/>
    <mergeCell ref="B16:D16"/>
    <mergeCell ref="E16:E23"/>
    <mergeCell ref="B17:D17"/>
    <mergeCell ref="B18:D18"/>
    <mergeCell ref="B19:D19"/>
    <mergeCell ref="B20:D20"/>
    <mergeCell ref="B21:D21"/>
    <mergeCell ref="B22:D22"/>
    <mergeCell ref="E28:E30"/>
    <mergeCell ref="B29:C30"/>
    <mergeCell ref="B13:N13"/>
    <mergeCell ref="B5:D5"/>
    <mergeCell ref="B6:D6"/>
    <mergeCell ref="B7:D7"/>
    <mergeCell ref="B8:D8"/>
    <mergeCell ref="B9:D9"/>
    <mergeCell ref="B10:D10"/>
    <mergeCell ref="B14:N14"/>
    <mergeCell ref="B15:D15"/>
    <mergeCell ref="A1:N1"/>
    <mergeCell ref="B2:D2"/>
    <mergeCell ref="F2:N2"/>
    <mergeCell ref="B3:N3"/>
    <mergeCell ref="O3:Q3"/>
    <mergeCell ref="B4:D4"/>
    <mergeCell ref="A11:A12"/>
    <mergeCell ref="B11:D12"/>
    <mergeCell ref="E11:E12"/>
    <mergeCell ref="F11:F12"/>
    <mergeCell ref="G11:H11"/>
  </mergeCells>
  <phoneticPr fontId="10" type="noConversion"/>
  <dataValidations count="21">
    <dataValidation type="decimal" operator="greaterThan" allowBlank="1" showInputMessage="1" showErrorMessage="1" sqref="F247:N248" xr:uid="{6CCF95B9-CABE-4C8B-9792-42D8EC39DC63}">
      <formula1>0</formula1>
    </dataValidation>
    <dataValidation type="decimal" operator="lessThanOrEqual" allowBlank="1" showInputMessage="1" showErrorMessage="1" sqref="F271" xr:uid="{09C0EB17-120F-4001-80E4-F0545C7333F0}">
      <formula1>0</formula1>
    </dataValidation>
    <dataValidation type="decimal" operator="greaterThanOrEqual" allowBlank="1" showInputMessage="1" showErrorMessage="1" sqref="G185:G194 I185:I194 K185:K194 M185:M194 F258 F260 F270" xr:uid="{5C48A6B3-A022-437B-B5C5-7062EC7557EC}">
      <formula1>0</formula1>
    </dataValidation>
    <dataValidation type="decimal" allowBlank="1" showInputMessage="1" showErrorMessage="1" sqref="F185:F194 H185:H194 J185:J194 L185:L194" xr:uid="{CA90CC0C-E851-4EE0-84CF-C4B01A4E7CCB}">
      <formula1>50</formula1>
      <formula2>70</formula2>
    </dataValidation>
    <dataValidation type="decimal" allowBlank="1" showInputMessage="1" showErrorMessage="1" error="Values outside the possible range." sqref="F229" xr:uid="{35A018FC-5F77-453F-970E-26D15CBB439D}">
      <formula1>0</formula1>
      <formula2>100</formula2>
    </dataValidation>
    <dataValidation type="decimal" allowBlank="1" showInputMessage="1" showErrorMessage="1" sqref="F25" xr:uid="{A1D3816E-F36B-4DE5-A050-43D1DBF436DE}">
      <formula1>0</formula1>
      <formula2>100</formula2>
    </dataValidation>
    <dataValidation type="decimal" allowBlank="1" showInputMessage="1" showErrorMessage="1" error="percent should be between 0 and 100%" sqref="F213:M214" xr:uid="{4F2C9044-CC99-43DB-BFCC-55BCBF093C67}">
      <formula1>0</formula1>
      <formula2>1</formula2>
    </dataValidation>
    <dataValidation type="decimal" allowBlank="1" showInputMessage="1" showErrorMessage="1" error="maximum 0.036Hz deadband is required" sqref="F250:N250" xr:uid="{EA8490D5-0286-49E1-90C7-5D90805F2F80}">
      <formula1>-0.99999</formula1>
      <formula2>0.036</formula2>
    </dataValidation>
    <dataValidation allowBlank="1" showInputMessage="1" showErrorMessage="1" error="A non-zero droop not exceeding 5% is required" sqref="F249:N249" xr:uid="{D8CBA0C6-CAD0-439A-9567-6A09B8D8856A}"/>
    <dataValidation operator="greaterThan" allowBlank="1" showInputMessage="1" showErrorMessage="1" error="A positive number is required." sqref="F53:N53 F110:N110 F161:M164 F169:M173" xr:uid="{E742F056-5416-491A-85F2-0E457CB7F4A9}"/>
    <dataValidation type="decimal" allowBlank="1" showInputMessage="1" showErrorMessage="1" error="Values outside the possible range." sqref="F228" xr:uid="{5701197A-AADB-4870-BCFF-EE94CC96660A}">
      <formula1>L228</formula1>
      <formula2>L227</formula2>
    </dataValidation>
    <dataValidation type="decimal" allowBlank="1" showInputMessage="1" showErrorMessage="1" error="Values outside the possible range." sqref="F227" xr:uid="{EE08AA40-8242-4BDF-B7C3-4610901903E0}">
      <formula1>L228</formula1>
      <formula2>L227</formula2>
    </dataValidation>
    <dataValidation type="decimal" operator="greaterThanOrEqual" allowBlank="1" showInputMessage="1" showErrorMessage="1" error="A positive number is required." sqref="F71:N73 F211:M211" xr:uid="{C909FF71-14B4-429D-9E58-14F095C44112}">
      <formula1>0</formula1>
    </dataValidation>
    <dataValidation type="decimal" allowBlank="1" showInputMessage="1" showErrorMessage="1" error="Value must be between 0 and 1." sqref="F30:N30" xr:uid="{0A661398-B2B5-4371-AC88-8B2A6F9B1423}">
      <formula1>0</formula1>
      <formula2>1.0001</formula2>
    </dataValidation>
    <dataValidation type="decimal" allowBlank="1" showInputMessage="1" showErrorMessage="1" error="Value must be between -1 and 0." sqref="F29:N29" xr:uid="{8C030779-46EC-43AB-862F-9AC1B7B828AD}">
      <formula1>-1.0001</formula1>
      <formula2>0</formula2>
    </dataValidation>
    <dataValidation type="decimal" allowBlank="1" showInputMessage="1" showErrorMessage="1" error="Value must be between 0 and 100%. " sqref="F31:N31" xr:uid="{A31F9956-7E0D-469D-A998-BA266E31F9F9}">
      <formula1>0</formula1>
      <formula2>1</formula2>
    </dataValidation>
    <dataValidation type="decimal" operator="greaterThan" allowBlank="1" showInputMessage="1" showErrorMessage="1" error="A positive number is required." sqref="F54:N55 F355:N356 F37:N43 F291:N292 F84:N85 F88:N92 F94:N96 F99:N102 F104:N105 F201:M210 F212 F134:N137 F139:N140 F280:N280 F314:N314 F318:N318 F325:N326 F284:N284 F115:N115 F24:N24 F26:N27" xr:uid="{111FB18E-B7FC-4039-B9BE-1E21DEA4456A}">
      <formula1>0</formula1>
    </dataValidation>
    <dataValidation type="whole" operator="greaterThan" allowBlank="1" showInputMessage="1" showErrorMessage="1" error="Please enter a positive number. " sqref="F23:N23" xr:uid="{BCCEC67D-E979-4C22-BF23-ED909251EE92}">
      <formula1>0</formula1>
    </dataValidation>
    <dataValidation type="decimal" operator="greaterThanOrEqual" allowBlank="1" showInputMessage="1" showErrorMessage="1" error="Standby load can't be less than 0" sqref="F10" xr:uid="{91B1D280-4690-43A5-AD51-9799B208D934}">
      <formula1>0</formula1>
    </dataValidation>
    <dataValidation type="decimal" operator="greaterThanOrEqual" allowBlank="1" showInputMessage="1" showErrorMessage="1" error="Losses can't be less than 0" sqref="F8" xr:uid="{ED85036E-CE60-402C-B357-381B2CB943E1}">
      <formula1>0</formula1>
    </dataValidation>
    <dataValidation type="decimal" operator="greaterThanOrEqual" allowBlank="1" showInputMessage="1" showErrorMessage="1" error="Aux load can't be less than 0" sqref="F6" xr:uid="{6E3E7D27-72DA-42EF-9075-0C667DF6693B}">
      <formula1>0</formula1>
    </dataValidation>
  </dataValidations>
  <hyperlinks>
    <hyperlink ref="B437" r:id="rId1" display="mailto:pslf-caiso@ge.com" xr:uid="{6C49A74F-5586-41AD-B31A-F32D3A24B39B}"/>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13">
        <x14:dataValidation type="list" allowBlank="1" showInputMessage="1" showErrorMessage="1" xr:uid="{0D5BDB7C-F212-48F2-947D-073632F101FB}">
          <x14:formula1>
            <xm:f>List!$F$3:$F$7</xm:f>
          </x14:formula1>
          <xm:sqref>F16:N16</xm:sqref>
        </x14:dataValidation>
        <x14:dataValidation type="list" allowBlank="1" showInputMessage="1" showErrorMessage="1" xr:uid="{72182CE6-3A3A-4888-A01F-2F8242846E8D}">
          <x14:formula1>
            <xm:f>List!$H$3:$H$5</xm:f>
          </x14:formula1>
          <xm:sqref>F32:N32 F311:N311 F277:N277</xm:sqref>
        </x14:dataValidation>
        <x14:dataValidation type="list" allowBlank="1" showInputMessage="1" showErrorMessage="1" xr:uid="{D169C56F-016F-49C7-98FF-B87B2E97F47A}">
          <x14:formula1>
            <xm:f>List!$I$3:$I$7</xm:f>
          </x14:formula1>
          <xm:sqref>F33:N33</xm:sqref>
        </x14:dataValidation>
        <x14:dataValidation type="list" allowBlank="1" showInputMessage="1" showErrorMessage="1" xr:uid="{F55B4092-2FBD-424D-B5B3-3144CBE9422C}">
          <x14:formula1>
            <xm:f>List!$J$3:$J$7</xm:f>
          </x14:formula1>
          <xm:sqref>F197</xm:sqref>
        </x14:dataValidation>
        <x14:dataValidation type="list" allowBlank="1" showInputMessage="1" showErrorMessage="1" xr:uid="{2E74FA61-A375-4A5A-BD56-834EABE4D1AB}">
          <x14:formula1>
            <xm:f>List!$K$3:$K$4</xm:f>
          </x14:formula1>
          <xm:sqref>F199</xm:sqref>
        </x14:dataValidation>
        <x14:dataValidation type="list" allowBlank="1" showInputMessage="1" showErrorMessage="1" xr:uid="{D9C3F6D3-B125-4C0B-9844-DB90918D7417}">
          <x14:formula1>
            <xm:f>List!$B$3:$B$5</xm:f>
          </x14:formula1>
          <xm:sqref>F145:F146 F166:M167 F252 F257 F259 F265:F266 F287:N287 F321:N321</xm:sqref>
        </x14:dataValidation>
        <x14:dataValidation type="list" allowBlank="1" showInputMessage="1" showErrorMessage="1" xr:uid="{2846F464-6434-4D80-B168-C9E166E3EEE2}">
          <x14:formula1>
            <xm:f>List!$L$3:$L$8</xm:f>
          </x14:formula1>
          <xm:sqref>F231:M231</xm:sqref>
        </x14:dataValidation>
        <x14:dataValidation type="list" allowBlank="1" showInputMessage="1" showErrorMessage="1" xr:uid="{6C040B7D-95CD-480A-A566-98EDBF89C3BA}">
          <x14:formula1>
            <xm:f>List!$M$3:$M$5</xm:f>
          </x14:formula1>
          <xm:sqref>F232 L232 J232 H232</xm:sqref>
        </x14:dataValidation>
        <x14:dataValidation type="list" allowBlank="1" showInputMessage="1" showErrorMessage="1" error="maximum 0.036Hz deadband is required" xr:uid="{5F100967-A564-41FB-B62D-A531D5613BEA}">
          <x14:formula1>
            <xm:f>List!$N$3:$N$8</xm:f>
          </x14:formula1>
          <xm:sqref>F255:F256</xm:sqref>
        </x14:dataValidation>
        <x14:dataValidation type="list" allowBlank="1" showInputMessage="1" showErrorMessage="1" xr:uid="{144745BE-C948-42D5-9EB8-E1D75CAF33FB}">
          <x14:formula1>
            <xm:f>List!$O$3:$O$7</xm:f>
          </x14:formula1>
          <xm:sqref>F281:N281 F315:N315</xm:sqref>
        </x14:dataValidation>
        <x14:dataValidation type="list" allowBlank="1" showInputMessage="1" showErrorMessage="1" xr:uid="{FCD2D086-A997-42B6-B492-70F334E5CCA9}">
          <x14:formula1>
            <xm:f>List!$C$3:$C$5</xm:f>
          </x14:formula1>
          <xm:sqref>F344 F349</xm:sqref>
        </x14:dataValidation>
        <x14:dataValidation type="list" allowBlank="1" showInputMessage="1" showErrorMessage="1" xr:uid="{78368B85-D416-487C-965C-6DC788208FF5}">
          <x14:formula1>
            <xm:f>List!$P$3:$P$6</xm:f>
          </x14:formula1>
          <xm:sqref>F365:N365</xm:sqref>
        </x14:dataValidation>
        <x14:dataValidation type="list" allowBlank="1" showInputMessage="1" showErrorMessage="1" xr:uid="{9F14091C-F767-46D6-98C2-C2C216E186AD}">
          <x14:formula1>
            <xm:f>List!$G$3:$G$48</xm:f>
          </x14:formula1>
          <xm:sqref>F17:N17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246D6-CCD9-452A-8C4B-B7B1C69849B6}">
  <dimension ref="A1:S135"/>
  <sheetViews>
    <sheetView workbookViewId="0">
      <selection activeCell="E2" sqref="E2"/>
    </sheetView>
  </sheetViews>
  <sheetFormatPr defaultColWidth="9.140625" defaultRowHeight="12.75" x14ac:dyDescent="0.2"/>
  <cols>
    <col min="1" max="1" width="13.5703125" style="20" customWidth="1"/>
    <col min="2" max="2" width="14.42578125" style="20" customWidth="1"/>
    <col min="3" max="4" width="14.28515625" style="20" customWidth="1"/>
    <col min="5" max="5" width="15.5703125" style="20" customWidth="1"/>
    <col min="6" max="7" width="9.140625" style="20"/>
    <col min="8" max="8" width="13.5703125" style="20" customWidth="1"/>
    <col min="9" max="9" width="14.42578125" style="20" customWidth="1"/>
    <col min="10" max="11" width="14.28515625" style="20" customWidth="1"/>
    <col min="12" max="12" width="15.5703125" style="20" customWidth="1"/>
    <col min="13" max="14" width="9.140625" style="20"/>
    <col min="15" max="15" width="13.5703125" style="20" customWidth="1"/>
    <col min="16" max="16" width="14.42578125" style="20" customWidth="1"/>
    <col min="17" max="18" width="14.28515625" style="20" customWidth="1"/>
    <col min="19" max="19" width="15.5703125" style="20" customWidth="1"/>
    <col min="20" max="16384" width="9.140625" style="20"/>
  </cols>
  <sheetData>
    <row r="1" spans="1:19" ht="16.5" customHeight="1" thickBot="1" x14ac:dyDescent="0.25">
      <c r="A1" s="758" t="s">
        <v>778</v>
      </c>
      <c r="B1" s="759"/>
      <c r="C1" s="759"/>
      <c r="D1" s="759"/>
      <c r="E1" s="759"/>
      <c r="F1" s="759"/>
      <c r="G1" s="759"/>
      <c r="H1" s="759"/>
      <c r="I1" s="759"/>
      <c r="J1" s="759"/>
      <c r="K1" s="759"/>
      <c r="L1" s="759"/>
      <c r="M1" s="759"/>
      <c r="N1" s="759"/>
      <c r="O1" s="759"/>
      <c r="P1" s="759"/>
      <c r="Q1" s="759"/>
      <c r="R1" s="759"/>
      <c r="S1" s="759"/>
    </row>
    <row r="2" spans="1:19" ht="13.5" thickBot="1" x14ac:dyDescent="0.25">
      <c r="A2" s="760" t="s">
        <v>779</v>
      </c>
      <c r="B2" s="761"/>
      <c r="C2" s="265"/>
      <c r="D2" s="266" t="s">
        <v>780</v>
      </c>
      <c r="E2" s="267"/>
      <c r="H2" s="760" t="s">
        <v>779</v>
      </c>
      <c r="I2" s="761"/>
      <c r="J2" s="265"/>
      <c r="K2" s="266" t="s">
        <v>780</v>
      </c>
      <c r="L2" s="267"/>
      <c r="O2" s="760" t="s">
        <v>779</v>
      </c>
      <c r="P2" s="761"/>
      <c r="Q2" s="265"/>
      <c r="R2" s="266" t="s">
        <v>780</v>
      </c>
      <c r="S2" s="267"/>
    </row>
    <row r="3" spans="1:19" ht="51.75" thickBot="1" x14ac:dyDescent="0.25">
      <c r="A3" s="268" t="s">
        <v>784</v>
      </c>
      <c r="B3" s="269" t="s">
        <v>785</v>
      </c>
      <c r="C3" s="269" t="s">
        <v>786</v>
      </c>
      <c r="D3" s="269" t="s">
        <v>787</v>
      </c>
      <c r="E3" s="270" t="s">
        <v>788</v>
      </c>
      <c r="H3" s="268" t="s">
        <v>784</v>
      </c>
      <c r="I3" s="269" t="s">
        <v>785</v>
      </c>
      <c r="J3" s="269" t="s">
        <v>786</v>
      </c>
      <c r="K3" s="269" t="s">
        <v>787</v>
      </c>
      <c r="L3" s="270" t="s">
        <v>788</v>
      </c>
      <c r="O3" s="268" t="s">
        <v>784</v>
      </c>
      <c r="P3" s="269" t="s">
        <v>785</v>
      </c>
      <c r="Q3" s="269" t="s">
        <v>786</v>
      </c>
      <c r="R3" s="269" t="s">
        <v>787</v>
      </c>
      <c r="S3" s="270" t="s">
        <v>788</v>
      </c>
    </row>
    <row r="4" spans="1:19" ht="16.5" customHeight="1" thickBot="1" x14ac:dyDescent="0.25">
      <c r="A4" s="762" t="s">
        <v>789</v>
      </c>
      <c r="B4" s="763"/>
      <c r="C4" s="763"/>
      <c r="D4" s="763"/>
      <c r="E4" s="764"/>
      <c r="H4" s="762" t="s">
        <v>789</v>
      </c>
      <c r="I4" s="763"/>
      <c r="J4" s="763"/>
      <c r="K4" s="763"/>
      <c r="L4" s="764"/>
      <c r="O4" s="762" t="s">
        <v>789</v>
      </c>
      <c r="P4" s="763"/>
      <c r="Q4" s="763"/>
      <c r="R4" s="763"/>
      <c r="S4" s="764"/>
    </row>
    <row r="5" spans="1:19" ht="13.5" thickBot="1" x14ac:dyDescent="0.25">
      <c r="A5" s="271">
        <v>0.9</v>
      </c>
      <c r="B5" s="272"/>
      <c r="C5" s="273"/>
      <c r="D5" s="273"/>
      <c r="E5" s="273"/>
      <c r="H5" s="271">
        <v>0.9</v>
      </c>
      <c r="I5" s="272"/>
      <c r="J5" s="273"/>
      <c r="K5" s="273"/>
      <c r="L5" s="273"/>
      <c r="O5" s="271">
        <v>0.9</v>
      </c>
      <c r="P5" s="272"/>
      <c r="Q5" s="273"/>
      <c r="R5" s="273"/>
      <c r="S5" s="273"/>
    </row>
    <row r="6" spans="1:19" ht="13.5" thickBot="1" x14ac:dyDescent="0.25">
      <c r="A6" s="271">
        <v>0.8</v>
      </c>
      <c r="B6" s="274"/>
      <c r="C6" s="264"/>
      <c r="D6" s="264"/>
      <c r="E6" s="264"/>
      <c r="H6" s="271">
        <v>0.8</v>
      </c>
      <c r="I6" s="274"/>
      <c r="J6" s="264"/>
      <c r="K6" s="264"/>
      <c r="L6" s="264"/>
      <c r="O6" s="271">
        <v>0.8</v>
      </c>
      <c r="P6" s="274"/>
      <c r="Q6" s="264"/>
      <c r="R6" s="264"/>
      <c r="S6" s="264"/>
    </row>
    <row r="7" spans="1:19" ht="13.5" thickBot="1" x14ac:dyDescent="0.25">
      <c r="A7" s="271">
        <v>0.7</v>
      </c>
      <c r="B7" s="274"/>
      <c r="C7" s="264"/>
      <c r="D7" s="264"/>
      <c r="E7" s="264"/>
      <c r="H7" s="271">
        <v>0.7</v>
      </c>
      <c r="I7" s="274"/>
      <c r="J7" s="264"/>
      <c r="K7" s="264"/>
      <c r="L7" s="264"/>
      <c r="O7" s="271">
        <v>0.7</v>
      </c>
      <c r="P7" s="274"/>
      <c r="Q7" s="264"/>
      <c r="R7" s="264"/>
      <c r="S7" s="264"/>
    </row>
    <row r="8" spans="1:19" ht="13.5" thickBot="1" x14ac:dyDescent="0.25">
      <c r="A8" s="271">
        <v>0.6</v>
      </c>
      <c r="B8" s="274"/>
      <c r="C8" s="264"/>
      <c r="D8" s="264"/>
      <c r="E8" s="264"/>
      <c r="H8" s="271">
        <v>0.6</v>
      </c>
      <c r="I8" s="274"/>
      <c r="J8" s="264"/>
      <c r="K8" s="264"/>
      <c r="L8" s="264"/>
      <c r="O8" s="271">
        <v>0.6</v>
      </c>
      <c r="P8" s="274"/>
      <c r="Q8" s="264"/>
      <c r="R8" s="264"/>
      <c r="S8" s="264"/>
    </row>
    <row r="9" spans="1:19" ht="13.5" thickBot="1" x14ac:dyDescent="0.25">
      <c r="A9" s="271">
        <v>0.5</v>
      </c>
      <c r="B9" s="274"/>
      <c r="C9" s="264"/>
      <c r="D9" s="264"/>
      <c r="E9" s="264"/>
      <c r="H9" s="271">
        <v>0.5</v>
      </c>
      <c r="I9" s="274"/>
      <c r="J9" s="264"/>
      <c r="K9" s="264"/>
      <c r="L9" s="264"/>
      <c r="O9" s="271">
        <v>0.5</v>
      </c>
      <c r="P9" s="274"/>
      <c r="Q9" s="264"/>
      <c r="R9" s="264"/>
      <c r="S9" s="264"/>
    </row>
    <row r="10" spans="1:19" ht="13.5" thickBot="1" x14ac:dyDescent="0.25">
      <c r="A10" s="271">
        <v>0.4</v>
      </c>
      <c r="B10" s="274"/>
      <c r="C10" s="264"/>
      <c r="D10" s="264"/>
      <c r="E10" s="264"/>
      <c r="H10" s="271">
        <v>0.4</v>
      </c>
      <c r="I10" s="274"/>
      <c r="J10" s="264"/>
      <c r="K10" s="264"/>
      <c r="L10" s="264"/>
      <c r="O10" s="271">
        <v>0.4</v>
      </c>
      <c r="P10" s="274"/>
      <c r="Q10" s="264"/>
      <c r="R10" s="264"/>
      <c r="S10" s="264"/>
    </row>
    <row r="11" spans="1:19" ht="13.5" thickBot="1" x14ac:dyDescent="0.25">
      <c r="A11" s="271">
        <v>0.3</v>
      </c>
      <c r="B11" s="274"/>
      <c r="C11" s="264"/>
      <c r="D11" s="264"/>
      <c r="E11" s="264"/>
      <c r="H11" s="271">
        <v>0.3</v>
      </c>
      <c r="I11" s="274"/>
      <c r="J11" s="264"/>
      <c r="K11" s="264"/>
      <c r="L11" s="264"/>
      <c r="O11" s="271">
        <v>0.3</v>
      </c>
      <c r="P11" s="274"/>
      <c r="Q11" s="264"/>
      <c r="R11" s="264"/>
      <c r="S11" s="264"/>
    </row>
    <row r="12" spans="1:19" ht="13.5" thickBot="1" x14ac:dyDescent="0.25">
      <c r="A12" s="271">
        <v>0.2</v>
      </c>
      <c r="B12" s="274"/>
      <c r="C12" s="264"/>
      <c r="D12" s="264"/>
      <c r="E12" s="264"/>
      <c r="H12" s="271">
        <v>0.2</v>
      </c>
      <c r="I12" s="274"/>
      <c r="J12" s="264"/>
      <c r="K12" s="264"/>
      <c r="L12" s="264"/>
      <c r="O12" s="271">
        <v>0.2</v>
      </c>
      <c r="P12" s="274"/>
      <c r="Q12" s="264"/>
      <c r="R12" s="264"/>
      <c r="S12" s="264"/>
    </row>
    <row r="13" spans="1:19" ht="13.5" thickBot="1" x14ac:dyDescent="0.25">
      <c r="A13" s="271">
        <v>0.1</v>
      </c>
      <c r="B13" s="274"/>
      <c r="C13" s="264"/>
      <c r="D13" s="264"/>
      <c r="E13" s="264"/>
      <c r="H13" s="271">
        <v>0.1</v>
      </c>
      <c r="I13" s="274"/>
      <c r="J13" s="264"/>
      <c r="K13" s="264"/>
      <c r="L13" s="264"/>
      <c r="O13" s="271">
        <v>0.1</v>
      </c>
      <c r="P13" s="274"/>
      <c r="Q13" s="264"/>
      <c r="R13" s="264"/>
      <c r="S13" s="264"/>
    </row>
    <row r="14" spans="1:19" ht="16.5" customHeight="1" thickBot="1" x14ac:dyDescent="0.25">
      <c r="A14" s="765" t="s">
        <v>790</v>
      </c>
      <c r="B14" s="766"/>
      <c r="C14" s="766"/>
      <c r="D14" s="766"/>
      <c r="E14" s="767"/>
      <c r="H14" s="765" t="s">
        <v>790</v>
      </c>
      <c r="I14" s="766"/>
      <c r="J14" s="766"/>
      <c r="K14" s="766"/>
      <c r="L14" s="767"/>
      <c r="O14" s="765" t="s">
        <v>790</v>
      </c>
      <c r="P14" s="766"/>
      <c r="Q14" s="766"/>
      <c r="R14" s="766"/>
      <c r="S14" s="767"/>
    </row>
    <row r="15" spans="1:19" ht="13.5" thickBot="1" x14ac:dyDescent="0.25">
      <c r="A15" s="271">
        <v>0.9</v>
      </c>
      <c r="B15" s="272"/>
      <c r="C15" s="273"/>
      <c r="D15" s="273"/>
      <c r="E15" s="273"/>
      <c r="H15" s="271">
        <v>0.9</v>
      </c>
      <c r="I15" s="272"/>
      <c r="J15" s="273"/>
      <c r="K15" s="273"/>
      <c r="L15" s="273"/>
      <c r="O15" s="271">
        <v>0.9</v>
      </c>
      <c r="P15" s="272"/>
      <c r="Q15" s="273"/>
      <c r="R15" s="273"/>
      <c r="S15" s="273"/>
    </row>
    <row r="16" spans="1:19" ht="13.5" thickBot="1" x14ac:dyDescent="0.25">
      <c r="A16" s="271">
        <v>0.8</v>
      </c>
      <c r="B16" s="274"/>
      <c r="C16" s="264"/>
      <c r="D16" s="264"/>
      <c r="E16" s="264"/>
      <c r="H16" s="271">
        <v>0.8</v>
      </c>
      <c r="I16" s="274"/>
      <c r="J16" s="264"/>
      <c r="K16" s="264"/>
      <c r="L16" s="264"/>
      <c r="O16" s="271">
        <v>0.8</v>
      </c>
      <c r="P16" s="274"/>
      <c r="Q16" s="264"/>
      <c r="R16" s="264"/>
      <c r="S16" s="264"/>
    </row>
    <row r="17" spans="1:19" ht="13.5" thickBot="1" x14ac:dyDescent="0.25">
      <c r="A17" s="271">
        <v>0.7</v>
      </c>
      <c r="B17" s="274"/>
      <c r="C17" s="264"/>
      <c r="D17" s="264"/>
      <c r="E17" s="264"/>
      <c r="H17" s="271">
        <v>0.7</v>
      </c>
      <c r="I17" s="274"/>
      <c r="J17" s="264"/>
      <c r="K17" s="264"/>
      <c r="L17" s="264"/>
      <c r="O17" s="271">
        <v>0.7</v>
      </c>
      <c r="P17" s="274"/>
      <c r="Q17" s="264"/>
      <c r="R17" s="264"/>
      <c r="S17" s="264"/>
    </row>
    <row r="18" spans="1:19" ht="13.5" thickBot="1" x14ac:dyDescent="0.25">
      <c r="A18" s="271">
        <v>0.6</v>
      </c>
      <c r="B18" s="274"/>
      <c r="C18" s="264"/>
      <c r="D18" s="264"/>
      <c r="E18" s="264"/>
      <c r="H18" s="271">
        <v>0.6</v>
      </c>
      <c r="I18" s="274"/>
      <c r="J18" s="264"/>
      <c r="K18" s="264"/>
      <c r="L18" s="264"/>
      <c r="O18" s="271">
        <v>0.6</v>
      </c>
      <c r="P18" s="274"/>
      <c r="Q18" s="264"/>
      <c r="R18" s="264"/>
      <c r="S18" s="264"/>
    </row>
    <row r="19" spans="1:19" ht="13.5" thickBot="1" x14ac:dyDescent="0.25">
      <c r="A19" s="271">
        <v>0.5</v>
      </c>
      <c r="B19" s="274"/>
      <c r="C19" s="264"/>
      <c r="D19" s="264"/>
      <c r="E19" s="264"/>
      <c r="H19" s="271">
        <v>0.5</v>
      </c>
      <c r="I19" s="274"/>
      <c r="J19" s="264"/>
      <c r="K19" s="264"/>
      <c r="L19" s="264"/>
      <c r="O19" s="271">
        <v>0.5</v>
      </c>
      <c r="P19" s="274"/>
      <c r="Q19" s="264"/>
      <c r="R19" s="264"/>
      <c r="S19" s="264"/>
    </row>
    <row r="20" spans="1:19" ht="13.5" thickBot="1" x14ac:dyDescent="0.25">
      <c r="A20" s="271">
        <v>0.4</v>
      </c>
      <c r="B20" s="274"/>
      <c r="C20" s="264"/>
      <c r="D20" s="264"/>
      <c r="E20" s="264"/>
      <c r="H20" s="271">
        <v>0.4</v>
      </c>
      <c r="I20" s="274"/>
      <c r="J20" s="264"/>
      <c r="K20" s="264"/>
      <c r="L20" s="264"/>
      <c r="O20" s="271">
        <v>0.4</v>
      </c>
      <c r="P20" s="274"/>
      <c r="Q20" s="264"/>
      <c r="R20" s="264"/>
      <c r="S20" s="264"/>
    </row>
    <row r="21" spans="1:19" ht="13.5" thickBot="1" x14ac:dyDescent="0.25">
      <c r="A21" s="271">
        <v>0.3</v>
      </c>
      <c r="B21" s="274"/>
      <c r="C21" s="264"/>
      <c r="D21" s="264"/>
      <c r="E21" s="264"/>
      <c r="H21" s="271">
        <v>0.3</v>
      </c>
      <c r="I21" s="274"/>
      <c r="J21" s="264"/>
      <c r="K21" s="264"/>
      <c r="L21" s="264"/>
      <c r="O21" s="271">
        <v>0.3</v>
      </c>
      <c r="P21" s="274"/>
      <c r="Q21" s="264"/>
      <c r="R21" s="264"/>
      <c r="S21" s="264"/>
    </row>
    <row r="22" spans="1:19" ht="13.5" thickBot="1" x14ac:dyDescent="0.25">
      <c r="A22" s="271">
        <v>0.2</v>
      </c>
      <c r="B22" s="274"/>
      <c r="C22" s="264"/>
      <c r="D22" s="264"/>
      <c r="E22" s="264"/>
      <c r="H22" s="271">
        <v>0.2</v>
      </c>
      <c r="I22" s="274"/>
      <c r="J22" s="264"/>
      <c r="K22" s="264"/>
      <c r="L22" s="264"/>
      <c r="O22" s="271">
        <v>0.2</v>
      </c>
      <c r="P22" s="274"/>
      <c r="Q22" s="264"/>
      <c r="R22" s="264"/>
      <c r="S22" s="264"/>
    </row>
    <row r="23" spans="1:19" ht="13.5" thickBot="1" x14ac:dyDescent="0.25">
      <c r="A23" s="271">
        <v>0.1</v>
      </c>
      <c r="B23" s="274"/>
      <c r="C23" s="264"/>
      <c r="D23" s="264"/>
      <c r="E23" s="264"/>
      <c r="H23" s="271">
        <v>0.1</v>
      </c>
      <c r="I23" s="274"/>
      <c r="J23" s="264"/>
      <c r="K23" s="264"/>
      <c r="L23" s="264"/>
      <c r="O23" s="271">
        <v>0.1</v>
      </c>
      <c r="P23" s="274"/>
      <c r="Q23" s="264"/>
      <c r="R23" s="264"/>
      <c r="S23" s="264"/>
    </row>
    <row r="24" spans="1:19" ht="16.5" customHeight="1" thickBot="1" x14ac:dyDescent="0.25">
      <c r="A24" s="765" t="s">
        <v>791</v>
      </c>
      <c r="B24" s="766"/>
      <c r="C24" s="766"/>
      <c r="D24" s="766"/>
      <c r="E24" s="767"/>
      <c r="H24" s="765" t="s">
        <v>791</v>
      </c>
      <c r="I24" s="766"/>
      <c r="J24" s="766"/>
      <c r="K24" s="766"/>
      <c r="L24" s="767"/>
      <c r="O24" s="765" t="s">
        <v>791</v>
      </c>
      <c r="P24" s="766"/>
      <c r="Q24" s="766"/>
      <c r="R24" s="766"/>
      <c r="S24" s="767"/>
    </row>
    <row r="25" spans="1:19" ht="13.5" thickBot="1" x14ac:dyDescent="0.25">
      <c r="A25" s="271">
        <v>0.9</v>
      </c>
      <c r="B25" s="272"/>
      <c r="C25" s="273"/>
      <c r="D25" s="273"/>
      <c r="E25" s="273"/>
      <c r="H25" s="271">
        <v>0.9</v>
      </c>
      <c r="I25" s="272"/>
      <c r="J25" s="273"/>
      <c r="K25" s="273"/>
      <c r="L25" s="273"/>
      <c r="O25" s="271">
        <v>0.9</v>
      </c>
      <c r="P25" s="272"/>
      <c r="Q25" s="273"/>
      <c r="R25" s="273"/>
      <c r="S25" s="273"/>
    </row>
    <row r="26" spans="1:19" ht="13.5" thickBot="1" x14ac:dyDescent="0.25">
      <c r="A26" s="271">
        <v>0.8</v>
      </c>
      <c r="B26" s="274"/>
      <c r="C26" s="264"/>
      <c r="D26" s="264"/>
      <c r="E26" s="264"/>
      <c r="H26" s="271">
        <v>0.8</v>
      </c>
      <c r="I26" s="274"/>
      <c r="J26" s="264"/>
      <c r="K26" s="264"/>
      <c r="L26" s="264"/>
      <c r="O26" s="271">
        <v>0.8</v>
      </c>
      <c r="P26" s="274"/>
      <c r="Q26" s="264"/>
      <c r="R26" s="264"/>
      <c r="S26" s="264"/>
    </row>
    <row r="27" spans="1:19" ht="13.5" thickBot="1" x14ac:dyDescent="0.25">
      <c r="A27" s="271">
        <v>0.7</v>
      </c>
      <c r="B27" s="272"/>
      <c r="C27" s="273"/>
      <c r="D27" s="273"/>
      <c r="E27" s="273"/>
      <c r="H27" s="271">
        <v>0.7</v>
      </c>
      <c r="I27" s="274"/>
      <c r="J27" s="264"/>
      <c r="K27" s="264"/>
      <c r="L27" s="264"/>
      <c r="O27" s="271">
        <v>0.7</v>
      </c>
      <c r="P27" s="274"/>
      <c r="Q27" s="264"/>
      <c r="R27" s="264"/>
      <c r="S27" s="264"/>
    </row>
    <row r="28" spans="1:19" ht="13.5" thickBot="1" x14ac:dyDescent="0.25">
      <c r="A28" s="271">
        <v>0.6</v>
      </c>
      <c r="B28" s="274"/>
      <c r="C28" s="264"/>
      <c r="D28" s="264"/>
      <c r="E28" s="264"/>
      <c r="H28" s="271">
        <v>0.6</v>
      </c>
      <c r="I28" s="274"/>
      <c r="J28" s="264"/>
      <c r="K28" s="264"/>
      <c r="L28" s="264"/>
      <c r="O28" s="271">
        <v>0.6</v>
      </c>
      <c r="P28" s="274"/>
      <c r="Q28" s="264"/>
      <c r="R28" s="264"/>
      <c r="S28" s="264"/>
    </row>
    <row r="29" spans="1:19" ht="13.5" thickBot="1" x14ac:dyDescent="0.25">
      <c r="A29" s="271">
        <v>0.5</v>
      </c>
      <c r="B29" s="274"/>
      <c r="C29" s="264"/>
      <c r="D29" s="264"/>
      <c r="E29" s="264"/>
      <c r="H29" s="271">
        <v>0.5</v>
      </c>
      <c r="I29" s="274"/>
      <c r="J29" s="264"/>
      <c r="K29" s="264"/>
      <c r="L29" s="264"/>
      <c r="O29" s="271">
        <v>0.5</v>
      </c>
      <c r="P29" s="274"/>
      <c r="Q29" s="264"/>
      <c r="R29" s="264"/>
      <c r="S29" s="264"/>
    </row>
    <row r="30" spans="1:19" ht="13.5" thickBot="1" x14ac:dyDescent="0.25">
      <c r="A30" s="271">
        <v>0.4</v>
      </c>
      <c r="B30" s="274"/>
      <c r="C30" s="264"/>
      <c r="D30" s="264"/>
      <c r="E30" s="264"/>
      <c r="H30" s="271">
        <v>0.4</v>
      </c>
      <c r="I30" s="274"/>
      <c r="J30" s="264"/>
      <c r="K30" s="264"/>
      <c r="L30" s="264"/>
      <c r="O30" s="271">
        <v>0.4</v>
      </c>
      <c r="P30" s="274"/>
      <c r="Q30" s="264"/>
      <c r="R30" s="264"/>
      <c r="S30" s="264"/>
    </row>
    <row r="31" spans="1:19" ht="13.5" thickBot="1" x14ac:dyDescent="0.25">
      <c r="A31" s="271">
        <v>0.3</v>
      </c>
      <c r="B31" s="274"/>
      <c r="C31" s="264"/>
      <c r="D31" s="264"/>
      <c r="E31" s="264"/>
      <c r="H31" s="271">
        <v>0.3</v>
      </c>
      <c r="I31" s="274"/>
      <c r="J31" s="264"/>
      <c r="K31" s="264"/>
      <c r="L31" s="264"/>
      <c r="O31" s="271">
        <v>0.3</v>
      </c>
      <c r="P31" s="274"/>
      <c r="Q31" s="264"/>
      <c r="R31" s="264"/>
      <c r="S31" s="264"/>
    </row>
    <row r="32" spans="1:19" ht="13.5" thickBot="1" x14ac:dyDescent="0.25">
      <c r="A32" s="271">
        <v>0.2</v>
      </c>
      <c r="B32" s="274"/>
      <c r="C32" s="264"/>
      <c r="D32" s="264"/>
      <c r="E32" s="264"/>
      <c r="H32" s="271">
        <v>0.2</v>
      </c>
      <c r="I32" s="274"/>
      <c r="J32" s="264"/>
      <c r="K32" s="264"/>
      <c r="L32" s="264"/>
      <c r="O32" s="271">
        <v>0.2</v>
      </c>
      <c r="P32" s="274"/>
      <c r="Q32" s="264"/>
      <c r="R32" s="264"/>
      <c r="S32" s="264"/>
    </row>
    <row r="33" spans="1:19" ht="13.5" thickBot="1" x14ac:dyDescent="0.25">
      <c r="A33" s="271">
        <v>0.1</v>
      </c>
      <c r="B33" s="274"/>
      <c r="C33" s="264"/>
      <c r="D33" s="264"/>
      <c r="E33" s="264"/>
      <c r="H33" s="271">
        <v>0.1</v>
      </c>
      <c r="I33" s="274"/>
      <c r="J33" s="264"/>
      <c r="K33" s="264"/>
      <c r="L33" s="264"/>
      <c r="O33" s="271">
        <v>0.1</v>
      </c>
      <c r="P33" s="274"/>
      <c r="Q33" s="264"/>
      <c r="R33" s="264"/>
      <c r="S33" s="264"/>
    </row>
    <row r="35" spans="1:19" ht="13.5" thickBot="1" x14ac:dyDescent="0.25"/>
    <row r="36" spans="1:19" ht="13.5" thickBot="1" x14ac:dyDescent="0.25">
      <c r="A36" s="760" t="s">
        <v>779</v>
      </c>
      <c r="B36" s="761"/>
      <c r="C36" s="265"/>
      <c r="D36" s="266" t="s">
        <v>780</v>
      </c>
      <c r="E36" s="267"/>
      <c r="H36" s="760" t="s">
        <v>779</v>
      </c>
      <c r="I36" s="761"/>
      <c r="J36" s="265"/>
      <c r="K36" s="266" t="s">
        <v>780</v>
      </c>
      <c r="L36" s="267"/>
      <c r="O36" s="760" t="s">
        <v>779</v>
      </c>
      <c r="P36" s="761"/>
      <c r="Q36" s="265"/>
      <c r="R36" s="266" t="s">
        <v>780</v>
      </c>
      <c r="S36" s="267"/>
    </row>
    <row r="37" spans="1:19" ht="75.75" customHeight="1" thickBot="1" x14ac:dyDescent="0.25">
      <c r="A37" s="268" t="s">
        <v>784</v>
      </c>
      <c r="B37" s="269" t="s">
        <v>785</v>
      </c>
      <c r="C37" s="269" t="s">
        <v>786</v>
      </c>
      <c r="D37" s="269" t="s">
        <v>787</v>
      </c>
      <c r="E37" s="270" t="s">
        <v>788</v>
      </c>
      <c r="H37" s="268" t="s">
        <v>784</v>
      </c>
      <c r="I37" s="269" t="s">
        <v>785</v>
      </c>
      <c r="J37" s="269" t="s">
        <v>786</v>
      </c>
      <c r="K37" s="269" t="s">
        <v>787</v>
      </c>
      <c r="L37" s="270" t="s">
        <v>788</v>
      </c>
      <c r="O37" s="268" t="s">
        <v>784</v>
      </c>
      <c r="P37" s="269" t="s">
        <v>785</v>
      </c>
      <c r="Q37" s="269" t="s">
        <v>786</v>
      </c>
      <c r="R37" s="269" t="s">
        <v>787</v>
      </c>
      <c r="S37" s="270" t="s">
        <v>788</v>
      </c>
    </row>
    <row r="38" spans="1:19" ht="16.5" customHeight="1" thickBot="1" x14ac:dyDescent="0.25">
      <c r="A38" s="762" t="s">
        <v>789</v>
      </c>
      <c r="B38" s="763"/>
      <c r="C38" s="763"/>
      <c r="D38" s="763"/>
      <c r="E38" s="764"/>
      <c r="H38" s="762" t="s">
        <v>789</v>
      </c>
      <c r="I38" s="763"/>
      <c r="J38" s="763"/>
      <c r="K38" s="763"/>
      <c r="L38" s="764"/>
      <c r="O38" s="762" t="s">
        <v>789</v>
      </c>
      <c r="P38" s="763"/>
      <c r="Q38" s="763"/>
      <c r="R38" s="763"/>
      <c r="S38" s="764"/>
    </row>
    <row r="39" spans="1:19" ht="13.5" thickBot="1" x14ac:dyDescent="0.25">
      <c r="A39" s="271">
        <v>0.9</v>
      </c>
      <c r="B39" s="272"/>
      <c r="C39" s="273"/>
      <c r="D39" s="273"/>
      <c r="E39" s="273"/>
      <c r="H39" s="271">
        <v>0.9</v>
      </c>
      <c r="I39" s="272"/>
      <c r="J39" s="273"/>
      <c r="K39" s="273"/>
      <c r="L39" s="273"/>
      <c r="O39" s="271">
        <v>0.9</v>
      </c>
      <c r="P39" s="272"/>
      <c r="Q39" s="273"/>
      <c r="R39" s="273"/>
      <c r="S39" s="273"/>
    </row>
    <row r="40" spans="1:19" ht="13.5" thickBot="1" x14ac:dyDescent="0.25">
      <c r="A40" s="271">
        <v>0.8</v>
      </c>
      <c r="B40" s="274"/>
      <c r="C40" s="264"/>
      <c r="D40" s="264"/>
      <c r="E40" s="264"/>
      <c r="H40" s="271">
        <v>0.8</v>
      </c>
      <c r="I40" s="274"/>
      <c r="J40" s="264"/>
      <c r="K40" s="264"/>
      <c r="L40" s="264"/>
      <c r="O40" s="271">
        <v>0.8</v>
      </c>
      <c r="P40" s="274"/>
      <c r="Q40" s="264"/>
      <c r="R40" s="264"/>
      <c r="S40" s="264"/>
    </row>
    <row r="41" spans="1:19" ht="13.5" thickBot="1" x14ac:dyDescent="0.25">
      <c r="A41" s="271">
        <v>0.7</v>
      </c>
      <c r="B41" s="274"/>
      <c r="C41" s="264"/>
      <c r="D41" s="264"/>
      <c r="E41" s="264"/>
      <c r="H41" s="271">
        <v>0.7</v>
      </c>
      <c r="I41" s="274"/>
      <c r="J41" s="264"/>
      <c r="K41" s="264"/>
      <c r="L41" s="264"/>
      <c r="O41" s="271">
        <v>0.7</v>
      </c>
      <c r="P41" s="274"/>
      <c r="Q41" s="264"/>
      <c r="R41" s="264"/>
      <c r="S41" s="264"/>
    </row>
    <row r="42" spans="1:19" ht="13.5" thickBot="1" x14ac:dyDescent="0.25">
      <c r="A42" s="271">
        <v>0.6</v>
      </c>
      <c r="B42" s="274"/>
      <c r="C42" s="264"/>
      <c r="D42" s="264"/>
      <c r="E42" s="264"/>
      <c r="H42" s="271">
        <v>0.6</v>
      </c>
      <c r="I42" s="274"/>
      <c r="J42" s="264"/>
      <c r="K42" s="264"/>
      <c r="L42" s="264"/>
      <c r="O42" s="271">
        <v>0.6</v>
      </c>
      <c r="P42" s="274"/>
      <c r="Q42" s="264"/>
      <c r="R42" s="264"/>
      <c r="S42" s="264"/>
    </row>
    <row r="43" spans="1:19" ht="13.5" thickBot="1" x14ac:dyDescent="0.25">
      <c r="A43" s="271">
        <v>0.5</v>
      </c>
      <c r="B43" s="274"/>
      <c r="C43" s="264"/>
      <c r="D43" s="264"/>
      <c r="E43" s="264"/>
      <c r="H43" s="271">
        <v>0.5</v>
      </c>
      <c r="I43" s="274"/>
      <c r="J43" s="264"/>
      <c r="K43" s="264"/>
      <c r="L43" s="264"/>
      <c r="O43" s="271">
        <v>0.5</v>
      </c>
      <c r="P43" s="274"/>
      <c r="Q43" s="264"/>
      <c r="R43" s="264"/>
      <c r="S43" s="264"/>
    </row>
    <row r="44" spans="1:19" ht="13.5" thickBot="1" x14ac:dyDescent="0.25">
      <c r="A44" s="271">
        <v>0.4</v>
      </c>
      <c r="B44" s="274"/>
      <c r="C44" s="264"/>
      <c r="D44" s="264"/>
      <c r="E44" s="264"/>
      <c r="H44" s="271">
        <v>0.4</v>
      </c>
      <c r="I44" s="274"/>
      <c r="J44" s="264"/>
      <c r="K44" s="264"/>
      <c r="L44" s="264"/>
      <c r="O44" s="271">
        <v>0.4</v>
      </c>
      <c r="P44" s="274"/>
      <c r="Q44" s="264"/>
      <c r="R44" s="264"/>
      <c r="S44" s="264"/>
    </row>
    <row r="45" spans="1:19" ht="13.5" thickBot="1" x14ac:dyDescent="0.25">
      <c r="A45" s="271">
        <v>0.3</v>
      </c>
      <c r="B45" s="274"/>
      <c r="C45" s="264"/>
      <c r="D45" s="264"/>
      <c r="E45" s="264"/>
      <c r="H45" s="271">
        <v>0.3</v>
      </c>
      <c r="I45" s="274"/>
      <c r="J45" s="264"/>
      <c r="K45" s="264"/>
      <c r="L45" s="264"/>
      <c r="O45" s="271">
        <v>0.3</v>
      </c>
      <c r="P45" s="274"/>
      <c r="Q45" s="264"/>
      <c r="R45" s="264"/>
      <c r="S45" s="264"/>
    </row>
    <row r="46" spans="1:19" ht="13.5" thickBot="1" x14ac:dyDescent="0.25">
      <c r="A46" s="271">
        <v>0.2</v>
      </c>
      <c r="B46" s="274"/>
      <c r="C46" s="264"/>
      <c r="D46" s="264"/>
      <c r="E46" s="264"/>
      <c r="H46" s="271">
        <v>0.2</v>
      </c>
      <c r="I46" s="274"/>
      <c r="J46" s="264"/>
      <c r="K46" s="264"/>
      <c r="L46" s="264"/>
      <c r="O46" s="271">
        <v>0.2</v>
      </c>
      <c r="P46" s="274"/>
      <c r="Q46" s="264"/>
      <c r="R46" s="264"/>
      <c r="S46" s="264"/>
    </row>
    <row r="47" spans="1:19" ht="13.5" thickBot="1" x14ac:dyDescent="0.25">
      <c r="A47" s="271">
        <v>0.1</v>
      </c>
      <c r="B47" s="274"/>
      <c r="C47" s="264"/>
      <c r="D47" s="264"/>
      <c r="E47" s="264"/>
      <c r="H47" s="271">
        <v>0.1</v>
      </c>
      <c r="I47" s="274"/>
      <c r="J47" s="264"/>
      <c r="K47" s="264"/>
      <c r="L47" s="264"/>
      <c r="O47" s="271">
        <v>0.1</v>
      </c>
      <c r="P47" s="274"/>
      <c r="Q47" s="264"/>
      <c r="R47" s="264"/>
      <c r="S47" s="264"/>
    </row>
    <row r="48" spans="1:19" ht="16.5" customHeight="1" thickBot="1" x14ac:dyDescent="0.25">
      <c r="A48" s="765" t="s">
        <v>790</v>
      </c>
      <c r="B48" s="766"/>
      <c r="C48" s="766"/>
      <c r="D48" s="766"/>
      <c r="E48" s="767"/>
      <c r="H48" s="765" t="s">
        <v>790</v>
      </c>
      <c r="I48" s="766"/>
      <c r="J48" s="766"/>
      <c r="K48" s="766"/>
      <c r="L48" s="767"/>
      <c r="O48" s="765" t="s">
        <v>790</v>
      </c>
      <c r="P48" s="766"/>
      <c r="Q48" s="766"/>
      <c r="R48" s="766"/>
      <c r="S48" s="767"/>
    </row>
    <row r="49" spans="1:19" ht="13.5" thickBot="1" x14ac:dyDescent="0.25">
      <c r="A49" s="271">
        <v>0.9</v>
      </c>
      <c r="B49" s="272"/>
      <c r="C49" s="273"/>
      <c r="D49" s="273"/>
      <c r="E49" s="273"/>
      <c r="H49" s="271">
        <v>0.9</v>
      </c>
      <c r="I49" s="272"/>
      <c r="J49" s="273"/>
      <c r="K49" s="273"/>
      <c r="L49" s="273"/>
      <c r="O49" s="271">
        <v>0.9</v>
      </c>
      <c r="P49" s="272"/>
      <c r="Q49" s="273"/>
      <c r="R49" s="273"/>
      <c r="S49" s="273"/>
    </row>
    <row r="50" spans="1:19" ht="13.5" thickBot="1" x14ac:dyDescent="0.25">
      <c r="A50" s="271">
        <v>0.8</v>
      </c>
      <c r="B50" s="274"/>
      <c r="C50" s="264"/>
      <c r="D50" s="264"/>
      <c r="E50" s="264"/>
      <c r="H50" s="271">
        <v>0.8</v>
      </c>
      <c r="I50" s="274"/>
      <c r="J50" s="264"/>
      <c r="K50" s="264"/>
      <c r="L50" s="264"/>
      <c r="O50" s="271">
        <v>0.8</v>
      </c>
      <c r="P50" s="274"/>
      <c r="Q50" s="264"/>
      <c r="R50" s="264"/>
      <c r="S50" s="264"/>
    </row>
    <row r="51" spans="1:19" ht="13.5" thickBot="1" x14ac:dyDescent="0.25">
      <c r="A51" s="271">
        <v>0.7</v>
      </c>
      <c r="B51" s="274"/>
      <c r="C51" s="264"/>
      <c r="D51" s="264"/>
      <c r="E51" s="264"/>
      <c r="H51" s="271">
        <v>0.7</v>
      </c>
      <c r="I51" s="274"/>
      <c r="J51" s="264"/>
      <c r="K51" s="264"/>
      <c r="L51" s="264"/>
      <c r="O51" s="271">
        <v>0.7</v>
      </c>
      <c r="P51" s="274"/>
      <c r="Q51" s="264"/>
      <c r="R51" s="264"/>
      <c r="S51" s="264"/>
    </row>
    <row r="52" spans="1:19" ht="13.5" thickBot="1" x14ac:dyDescent="0.25">
      <c r="A52" s="271">
        <v>0.6</v>
      </c>
      <c r="B52" s="274"/>
      <c r="C52" s="264"/>
      <c r="D52" s="264"/>
      <c r="E52" s="264"/>
      <c r="H52" s="271">
        <v>0.6</v>
      </c>
      <c r="I52" s="274"/>
      <c r="J52" s="264"/>
      <c r="K52" s="264"/>
      <c r="L52" s="264"/>
      <c r="O52" s="271">
        <v>0.6</v>
      </c>
      <c r="P52" s="274"/>
      <c r="Q52" s="264"/>
      <c r="R52" s="264"/>
      <c r="S52" s="264"/>
    </row>
    <row r="53" spans="1:19" ht="13.5" thickBot="1" x14ac:dyDescent="0.25">
      <c r="A53" s="271">
        <v>0.5</v>
      </c>
      <c r="B53" s="274"/>
      <c r="C53" s="264"/>
      <c r="D53" s="264"/>
      <c r="E53" s="264"/>
      <c r="H53" s="271">
        <v>0.5</v>
      </c>
      <c r="I53" s="274"/>
      <c r="J53" s="264"/>
      <c r="K53" s="264"/>
      <c r="L53" s="264"/>
      <c r="O53" s="271">
        <v>0.5</v>
      </c>
      <c r="P53" s="274"/>
      <c r="Q53" s="264"/>
      <c r="R53" s="264"/>
      <c r="S53" s="264"/>
    </row>
    <row r="54" spans="1:19" ht="13.5" thickBot="1" x14ac:dyDescent="0.25">
      <c r="A54" s="271">
        <v>0.4</v>
      </c>
      <c r="B54" s="274"/>
      <c r="C54" s="264"/>
      <c r="D54" s="264"/>
      <c r="E54" s="264"/>
      <c r="H54" s="271">
        <v>0.4</v>
      </c>
      <c r="I54" s="274"/>
      <c r="J54" s="264"/>
      <c r="K54" s="264"/>
      <c r="L54" s="264"/>
      <c r="O54" s="271">
        <v>0.4</v>
      </c>
      <c r="P54" s="274"/>
      <c r="Q54" s="264"/>
      <c r="R54" s="264"/>
      <c r="S54" s="264"/>
    </row>
    <row r="55" spans="1:19" ht="13.5" thickBot="1" x14ac:dyDescent="0.25">
      <c r="A55" s="271">
        <v>0.3</v>
      </c>
      <c r="B55" s="274"/>
      <c r="C55" s="264"/>
      <c r="D55" s="264"/>
      <c r="E55" s="264"/>
      <c r="H55" s="271">
        <v>0.3</v>
      </c>
      <c r="I55" s="274"/>
      <c r="J55" s="264"/>
      <c r="K55" s="264"/>
      <c r="L55" s="264"/>
      <c r="O55" s="271">
        <v>0.3</v>
      </c>
      <c r="P55" s="274"/>
      <c r="Q55" s="264"/>
      <c r="R55" s="264"/>
      <c r="S55" s="264"/>
    </row>
    <row r="56" spans="1:19" ht="13.5" thickBot="1" x14ac:dyDescent="0.25">
      <c r="A56" s="271">
        <v>0.2</v>
      </c>
      <c r="B56" s="274"/>
      <c r="C56" s="264"/>
      <c r="D56" s="264"/>
      <c r="E56" s="264"/>
      <c r="H56" s="271">
        <v>0.2</v>
      </c>
      <c r="I56" s="274"/>
      <c r="J56" s="264"/>
      <c r="K56" s="264"/>
      <c r="L56" s="264"/>
      <c r="O56" s="271">
        <v>0.2</v>
      </c>
      <c r="P56" s="274"/>
      <c r="Q56" s="264"/>
      <c r="R56" s="264"/>
      <c r="S56" s="264"/>
    </row>
    <row r="57" spans="1:19" ht="13.5" thickBot="1" x14ac:dyDescent="0.25">
      <c r="A57" s="271">
        <v>0.1</v>
      </c>
      <c r="B57" s="274"/>
      <c r="C57" s="264"/>
      <c r="D57" s="264"/>
      <c r="E57" s="264"/>
      <c r="H57" s="271">
        <v>0.1</v>
      </c>
      <c r="I57" s="274"/>
      <c r="J57" s="264"/>
      <c r="K57" s="264"/>
      <c r="L57" s="264"/>
      <c r="O57" s="271">
        <v>0.1</v>
      </c>
      <c r="P57" s="274"/>
      <c r="Q57" s="264"/>
      <c r="R57" s="264"/>
      <c r="S57" s="264"/>
    </row>
    <row r="58" spans="1:19" ht="16.5" customHeight="1" thickBot="1" x14ac:dyDescent="0.25">
      <c r="A58" s="765" t="s">
        <v>791</v>
      </c>
      <c r="B58" s="766"/>
      <c r="C58" s="766"/>
      <c r="D58" s="766"/>
      <c r="E58" s="767"/>
      <c r="H58" s="765" t="s">
        <v>791</v>
      </c>
      <c r="I58" s="766"/>
      <c r="J58" s="766"/>
      <c r="K58" s="766"/>
      <c r="L58" s="767"/>
      <c r="O58" s="765" t="s">
        <v>791</v>
      </c>
      <c r="P58" s="766"/>
      <c r="Q58" s="766"/>
      <c r="R58" s="766"/>
      <c r="S58" s="767"/>
    </row>
    <row r="59" spans="1:19" ht="13.5" thickBot="1" x14ac:dyDescent="0.25">
      <c r="A59" s="271">
        <v>0.9</v>
      </c>
      <c r="B59" s="272"/>
      <c r="C59" s="273"/>
      <c r="D59" s="273"/>
      <c r="E59" s="273"/>
      <c r="H59" s="271">
        <v>0.9</v>
      </c>
      <c r="I59" s="272"/>
      <c r="J59" s="273"/>
      <c r="K59" s="273"/>
      <c r="L59" s="273"/>
      <c r="O59" s="271">
        <v>0.9</v>
      </c>
      <c r="P59" s="272"/>
      <c r="Q59" s="273"/>
      <c r="R59" s="273"/>
      <c r="S59" s="273"/>
    </row>
    <row r="60" spans="1:19" ht="13.5" thickBot="1" x14ac:dyDescent="0.25">
      <c r="A60" s="271">
        <v>0.8</v>
      </c>
      <c r="B60" s="274"/>
      <c r="C60" s="264"/>
      <c r="D60" s="264"/>
      <c r="E60" s="264"/>
      <c r="H60" s="271">
        <v>0.8</v>
      </c>
      <c r="I60" s="274"/>
      <c r="J60" s="264"/>
      <c r="K60" s="264"/>
      <c r="L60" s="264"/>
      <c r="O60" s="271">
        <v>0.8</v>
      </c>
      <c r="P60" s="274"/>
      <c r="Q60" s="264"/>
      <c r="R60" s="264"/>
      <c r="S60" s="264"/>
    </row>
    <row r="61" spans="1:19" ht="13.5" thickBot="1" x14ac:dyDescent="0.25">
      <c r="A61" s="271">
        <v>0.7</v>
      </c>
      <c r="B61" s="274"/>
      <c r="C61" s="264"/>
      <c r="D61" s="264"/>
      <c r="E61" s="264"/>
      <c r="H61" s="271">
        <v>0.7</v>
      </c>
      <c r="I61" s="274"/>
      <c r="J61" s="264"/>
      <c r="K61" s="264"/>
      <c r="L61" s="264"/>
      <c r="O61" s="271">
        <v>0.7</v>
      </c>
      <c r="P61" s="274"/>
      <c r="Q61" s="264"/>
      <c r="R61" s="264"/>
      <c r="S61" s="264"/>
    </row>
    <row r="62" spans="1:19" ht="13.5" thickBot="1" x14ac:dyDescent="0.25">
      <c r="A62" s="271">
        <v>0.6</v>
      </c>
      <c r="B62" s="274"/>
      <c r="C62" s="264"/>
      <c r="D62" s="264"/>
      <c r="E62" s="264"/>
      <c r="H62" s="271">
        <v>0.6</v>
      </c>
      <c r="I62" s="274"/>
      <c r="J62" s="264"/>
      <c r="K62" s="264"/>
      <c r="L62" s="264"/>
      <c r="O62" s="271">
        <v>0.6</v>
      </c>
      <c r="P62" s="274"/>
      <c r="Q62" s="264"/>
      <c r="R62" s="264"/>
      <c r="S62" s="264"/>
    </row>
    <row r="63" spans="1:19" ht="13.5" thickBot="1" x14ac:dyDescent="0.25">
      <c r="A63" s="271">
        <v>0.5</v>
      </c>
      <c r="B63" s="272"/>
      <c r="C63" s="273"/>
      <c r="D63" s="273"/>
      <c r="E63" s="273"/>
      <c r="H63" s="271">
        <v>0.5</v>
      </c>
      <c r="I63" s="274"/>
      <c r="J63" s="264"/>
      <c r="K63" s="264"/>
      <c r="L63" s="264"/>
      <c r="O63" s="271">
        <v>0.5</v>
      </c>
      <c r="P63" s="274"/>
      <c r="Q63" s="264"/>
      <c r="R63" s="264"/>
      <c r="S63" s="264"/>
    </row>
    <row r="64" spans="1:19" ht="13.5" thickBot="1" x14ac:dyDescent="0.25">
      <c r="A64" s="271">
        <v>0.4</v>
      </c>
      <c r="B64" s="274"/>
      <c r="C64" s="264"/>
      <c r="D64" s="264"/>
      <c r="E64" s="264"/>
      <c r="H64" s="271">
        <v>0.4</v>
      </c>
      <c r="I64" s="274"/>
      <c r="J64" s="264"/>
      <c r="K64" s="264"/>
      <c r="L64" s="264"/>
      <c r="O64" s="271">
        <v>0.4</v>
      </c>
      <c r="P64" s="274"/>
      <c r="Q64" s="264"/>
      <c r="R64" s="264"/>
      <c r="S64" s="264"/>
    </row>
    <row r="65" spans="1:19" ht="13.5" thickBot="1" x14ac:dyDescent="0.25">
      <c r="A65" s="271">
        <v>0.3</v>
      </c>
      <c r="B65" s="274"/>
      <c r="C65" s="264"/>
      <c r="D65" s="264"/>
      <c r="E65" s="264"/>
      <c r="H65" s="271">
        <v>0.3</v>
      </c>
      <c r="I65" s="274"/>
      <c r="J65" s="264"/>
      <c r="K65" s="264"/>
      <c r="L65" s="264"/>
      <c r="O65" s="271">
        <v>0.3</v>
      </c>
      <c r="P65" s="274"/>
      <c r="Q65" s="264"/>
      <c r="R65" s="264"/>
      <c r="S65" s="264"/>
    </row>
    <row r="66" spans="1:19" ht="13.5" thickBot="1" x14ac:dyDescent="0.25">
      <c r="A66" s="271">
        <v>0.2</v>
      </c>
      <c r="B66" s="274"/>
      <c r="C66" s="264"/>
      <c r="D66" s="264"/>
      <c r="E66" s="264"/>
      <c r="H66" s="271">
        <v>0.2</v>
      </c>
      <c r="I66" s="272"/>
      <c r="J66" s="273"/>
      <c r="K66" s="273"/>
      <c r="L66" s="273"/>
      <c r="O66" s="271">
        <v>0.2</v>
      </c>
      <c r="P66" s="274"/>
      <c r="Q66" s="264"/>
      <c r="R66" s="264"/>
      <c r="S66" s="264"/>
    </row>
    <row r="67" spans="1:19" ht="13.5" thickBot="1" x14ac:dyDescent="0.25">
      <c r="A67" s="271">
        <v>0.1</v>
      </c>
      <c r="B67" s="274"/>
      <c r="C67" s="264"/>
      <c r="D67" s="264"/>
      <c r="E67" s="264"/>
      <c r="H67" s="271">
        <v>0.1</v>
      </c>
      <c r="I67" s="274"/>
      <c r="J67" s="264"/>
      <c r="K67" s="264"/>
      <c r="L67" s="264"/>
      <c r="O67" s="271">
        <v>0.1</v>
      </c>
      <c r="P67" s="274"/>
      <c r="Q67" s="264"/>
      <c r="R67" s="264"/>
      <c r="S67" s="264"/>
    </row>
    <row r="69" spans="1:19" ht="13.5" thickBot="1" x14ac:dyDescent="0.25"/>
    <row r="70" spans="1:19" ht="13.5" thickBot="1" x14ac:dyDescent="0.25">
      <c r="A70" s="760" t="s">
        <v>779</v>
      </c>
      <c r="B70" s="761"/>
      <c r="C70" s="265"/>
      <c r="D70" s="266" t="s">
        <v>780</v>
      </c>
      <c r="E70" s="267"/>
      <c r="H70" s="760" t="s">
        <v>779</v>
      </c>
      <c r="I70" s="761"/>
      <c r="J70" s="265"/>
      <c r="K70" s="266" t="s">
        <v>780</v>
      </c>
      <c r="L70" s="267"/>
      <c r="O70" s="760" t="s">
        <v>779</v>
      </c>
      <c r="P70" s="761"/>
      <c r="Q70" s="265"/>
      <c r="R70" s="266" t="s">
        <v>780</v>
      </c>
      <c r="S70" s="267"/>
    </row>
    <row r="71" spans="1:19" ht="75.75" customHeight="1" thickBot="1" x14ac:dyDescent="0.25">
      <c r="A71" s="268" t="s">
        <v>784</v>
      </c>
      <c r="B71" s="269" t="s">
        <v>785</v>
      </c>
      <c r="C71" s="269" t="s">
        <v>786</v>
      </c>
      <c r="D71" s="269" t="s">
        <v>787</v>
      </c>
      <c r="E71" s="270" t="s">
        <v>788</v>
      </c>
      <c r="H71" s="268" t="s">
        <v>784</v>
      </c>
      <c r="I71" s="269" t="s">
        <v>785</v>
      </c>
      <c r="J71" s="269" t="s">
        <v>786</v>
      </c>
      <c r="K71" s="269" t="s">
        <v>787</v>
      </c>
      <c r="L71" s="270" t="s">
        <v>788</v>
      </c>
      <c r="O71" s="268" t="s">
        <v>784</v>
      </c>
      <c r="P71" s="269" t="s">
        <v>785</v>
      </c>
      <c r="Q71" s="269" t="s">
        <v>786</v>
      </c>
      <c r="R71" s="269" t="s">
        <v>787</v>
      </c>
      <c r="S71" s="270" t="s">
        <v>788</v>
      </c>
    </row>
    <row r="72" spans="1:19" ht="16.5" customHeight="1" thickBot="1" x14ac:dyDescent="0.25">
      <c r="A72" s="762" t="s">
        <v>789</v>
      </c>
      <c r="B72" s="763"/>
      <c r="C72" s="763"/>
      <c r="D72" s="763"/>
      <c r="E72" s="764"/>
      <c r="H72" s="762" t="s">
        <v>789</v>
      </c>
      <c r="I72" s="763"/>
      <c r="J72" s="763"/>
      <c r="K72" s="763"/>
      <c r="L72" s="764"/>
      <c r="O72" s="762" t="s">
        <v>789</v>
      </c>
      <c r="P72" s="763"/>
      <c r="Q72" s="763"/>
      <c r="R72" s="763"/>
      <c r="S72" s="764"/>
    </row>
    <row r="73" spans="1:19" ht="13.5" thickBot="1" x14ac:dyDescent="0.25">
      <c r="A73" s="271">
        <v>0.9</v>
      </c>
      <c r="B73" s="275"/>
      <c r="C73" s="275"/>
      <c r="D73" s="275"/>
      <c r="E73" s="275"/>
      <c r="H73" s="271">
        <v>0.9</v>
      </c>
      <c r="I73" s="275"/>
      <c r="J73" s="275"/>
      <c r="K73" s="275"/>
      <c r="L73" s="275"/>
      <c r="O73" s="271">
        <v>0.9</v>
      </c>
      <c r="P73" s="275"/>
      <c r="Q73" s="275"/>
      <c r="R73" s="275"/>
      <c r="S73" s="275"/>
    </row>
    <row r="74" spans="1:19" ht="13.5" thickBot="1" x14ac:dyDescent="0.25">
      <c r="A74" s="271">
        <v>0.8</v>
      </c>
      <c r="B74" s="275"/>
      <c r="C74" s="275"/>
      <c r="D74" s="275"/>
      <c r="E74" s="275"/>
      <c r="H74" s="271">
        <v>0.8</v>
      </c>
      <c r="I74" s="275"/>
      <c r="J74" s="275"/>
      <c r="K74" s="275"/>
      <c r="L74" s="275"/>
      <c r="O74" s="271">
        <v>0.8</v>
      </c>
      <c r="P74" s="275"/>
      <c r="Q74" s="275"/>
      <c r="R74" s="275"/>
      <c r="S74" s="275"/>
    </row>
    <row r="75" spans="1:19" ht="13.5" thickBot="1" x14ac:dyDescent="0.25">
      <c r="A75" s="271">
        <v>0.7</v>
      </c>
      <c r="B75" s="275"/>
      <c r="C75" s="275"/>
      <c r="D75" s="275"/>
      <c r="E75" s="275"/>
      <c r="H75" s="271">
        <v>0.7</v>
      </c>
      <c r="I75" s="275"/>
      <c r="J75" s="275"/>
      <c r="K75" s="275"/>
      <c r="L75" s="275"/>
      <c r="O75" s="271">
        <v>0.7</v>
      </c>
      <c r="P75" s="275"/>
      <c r="Q75" s="275"/>
      <c r="R75" s="275"/>
      <c r="S75" s="275"/>
    </row>
    <row r="76" spans="1:19" ht="13.5" thickBot="1" x14ac:dyDescent="0.25">
      <c r="A76" s="271">
        <v>0.6</v>
      </c>
      <c r="B76" s="275"/>
      <c r="C76" s="275"/>
      <c r="D76" s="275"/>
      <c r="E76" s="275"/>
      <c r="H76" s="271">
        <v>0.6</v>
      </c>
      <c r="I76" s="275"/>
      <c r="J76" s="275"/>
      <c r="K76" s="275"/>
      <c r="L76" s="275"/>
      <c r="O76" s="271">
        <v>0.6</v>
      </c>
      <c r="P76" s="275"/>
      <c r="Q76" s="275"/>
      <c r="R76" s="275"/>
      <c r="S76" s="275"/>
    </row>
    <row r="77" spans="1:19" ht="13.5" thickBot="1" x14ac:dyDescent="0.25">
      <c r="A77" s="271">
        <v>0.5</v>
      </c>
      <c r="B77" s="275"/>
      <c r="C77" s="275"/>
      <c r="D77" s="275"/>
      <c r="E77" s="275"/>
      <c r="H77" s="271">
        <v>0.5</v>
      </c>
      <c r="I77" s="275"/>
      <c r="J77" s="275"/>
      <c r="K77" s="275"/>
      <c r="L77" s="275"/>
      <c r="O77" s="271">
        <v>0.5</v>
      </c>
      <c r="P77" s="275"/>
      <c r="Q77" s="275"/>
      <c r="R77" s="275"/>
      <c r="S77" s="275"/>
    </row>
    <row r="78" spans="1:19" ht="13.5" thickBot="1" x14ac:dyDescent="0.25">
      <c r="A78" s="271">
        <v>0.4</v>
      </c>
      <c r="B78" s="275"/>
      <c r="C78" s="275"/>
      <c r="D78" s="275"/>
      <c r="E78" s="275"/>
      <c r="H78" s="271">
        <v>0.4</v>
      </c>
      <c r="I78" s="275"/>
      <c r="J78" s="275"/>
      <c r="K78" s="275"/>
      <c r="L78" s="275"/>
      <c r="O78" s="271">
        <v>0.4</v>
      </c>
      <c r="P78" s="275"/>
      <c r="Q78" s="275"/>
      <c r="R78" s="275"/>
      <c r="S78" s="275"/>
    </row>
    <row r="79" spans="1:19" ht="13.5" thickBot="1" x14ac:dyDescent="0.25">
      <c r="A79" s="271">
        <v>0.3</v>
      </c>
      <c r="B79" s="275"/>
      <c r="C79" s="275"/>
      <c r="D79" s="275"/>
      <c r="E79" s="275"/>
      <c r="H79" s="271">
        <v>0.3</v>
      </c>
      <c r="I79" s="275"/>
      <c r="J79" s="275"/>
      <c r="K79" s="275"/>
      <c r="L79" s="275"/>
      <c r="O79" s="271">
        <v>0.3</v>
      </c>
      <c r="P79" s="275"/>
      <c r="Q79" s="275"/>
      <c r="R79" s="275"/>
      <c r="S79" s="275"/>
    </row>
    <row r="80" spans="1:19" ht="13.5" thickBot="1" x14ac:dyDescent="0.25">
      <c r="A80" s="271">
        <v>0.2</v>
      </c>
      <c r="B80" s="275"/>
      <c r="C80" s="275"/>
      <c r="D80" s="275"/>
      <c r="E80" s="275"/>
      <c r="H80" s="271">
        <v>0.2</v>
      </c>
      <c r="I80" s="275"/>
      <c r="J80" s="275"/>
      <c r="K80" s="275"/>
      <c r="L80" s="275"/>
      <c r="O80" s="271">
        <v>0.2</v>
      </c>
      <c r="P80" s="275"/>
      <c r="Q80" s="275"/>
      <c r="R80" s="275"/>
      <c r="S80" s="275"/>
    </row>
    <row r="81" spans="1:19" ht="13.5" thickBot="1" x14ac:dyDescent="0.25">
      <c r="A81" s="271">
        <v>0.1</v>
      </c>
      <c r="B81" s="275"/>
      <c r="C81" s="275"/>
      <c r="D81" s="275"/>
      <c r="E81" s="275"/>
      <c r="H81" s="271">
        <v>0.1</v>
      </c>
      <c r="I81" s="275"/>
      <c r="J81" s="275"/>
      <c r="K81" s="275"/>
      <c r="L81" s="275"/>
      <c r="O81" s="271">
        <v>0.1</v>
      </c>
      <c r="P81" s="275"/>
      <c r="Q81" s="275"/>
      <c r="R81" s="275"/>
      <c r="S81" s="275"/>
    </row>
    <row r="82" spans="1:19" ht="16.5" customHeight="1" thickBot="1" x14ac:dyDescent="0.25">
      <c r="A82" s="765" t="s">
        <v>790</v>
      </c>
      <c r="B82" s="766"/>
      <c r="C82" s="766"/>
      <c r="D82" s="766"/>
      <c r="E82" s="767"/>
      <c r="H82" s="765" t="s">
        <v>790</v>
      </c>
      <c r="I82" s="766"/>
      <c r="J82" s="766"/>
      <c r="K82" s="766"/>
      <c r="L82" s="767"/>
      <c r="O82" s="765" t="s">
        <v>790</v>
      </c>
      <c r="P82" s="766"/>
      <c r="Q82" s="766"/>
      <c r="R82" s="766"/>
      <c r="S82" s="767"/>
    </row>
    <row r="83" spans="1:19" ht="13.5" thickBot="1" x14ac:dyDescent="0.25">
      <c r="A83" s="271">
        <v>0.9</v>
      </c>
      <c r="B83" s="275"/>
      <c r="C83" s="275"/>
      <c r="D83" s="275"/>
      <c r="E83" s="275"/>
      <c r="H83" s="271">
        <v>0.9</v>
      </c>
      <c r="I83" s="275"/>
      <c r="J83" s="275"/>
      <c r="K83" s="275"/>
      <c r="L83" s="275"/>
      <c r="O83" s="271">
        <v>0.9</v>
      </c>
      <c r="P83" s="275"/>
      <c r="Q83" s="275"/>
      <c r="R83" s="275"/>
      <c r="S83" s="275"/>
    </row>
    <row r="84" spans="1:19" ht="13.5" thickBot="1" x14ac:dyDescent="0.25">
      <c r="A84" s="271">
        <v>0.8</v>
      </c>
      <c r="B84" s="275"/>
      <c r="C84" s="275"/>
      <c r="D84" s="275"/>
      <c r="E84" s="275"/>
      <c r="H84" s="271">
        <v>0.8</v>
      </c>
      <c r="I84" s="275"/>
      <c r="J84" s="275"/>
      <c r="K84" s="275"/>
      <c r="L84" s="275"/>
      <c r="O84" s="271">
        <v>0.8</v>
      </c>
      <c r="P84" s="275"/>
      <c r="Q84" s="275"/>
      <c r="R84" s="275"/>
      <c r="S84" s="275"/>
    </row>
    <row r="85" spans="1:19" ht="13.5" thickBot="1" x14ac:dyDescent="0.25">
      <c r="A85" s="271">
        <v>0.7</v>
      </c>
      <c r="B85" s="275"/>
      <c r="C85" s="275"/>
      <c r="D85" s="275"/>
      <c r="E85" s="275"/>
      <c r="H85" s="271">
        <v>0.7</v>
      </c>
      <c r="I85" s="275"/>
      <c r="J85" s="275"/>
      <c r="K85" s="275"/>
      <c r="L85" s="275"/>
      <c r="O85" s="271">
        <v>0.7</v>
      </c>
      <c r="P85" s="275"/>
      <c r="Q85" s="275"/>
      <c r="R85" s="275"/>
      <c r="S85" s="275"/>
    </row>
    <row r="86" spans="1:19" ht="13.5" thickBot="1" x14ac:dyDescent="0.25">
      <c r="A86" s="271">
        <v>0.6</v>
      </c>
      <c r="B86" s="275"/>
      <c r="C86" s="275"/>
      <c r="D86" s="275"/>
      <c r="E86" s="275"/>
      <c r="H86" s="271">
        <v>0.6</v>
      </c>
      <c r="I86" s="275"/>
      <c r="J86" s="275"/>
      <c r="K86" s="275"/>
      <c r="L86" s="275"/>
      <c r="O86" s="271">
        <v>0.6</v>
      </c>
      <c r="P86" s="275"/>
      <c r="Q86" s="275"/>
      <c r="R86" s="275"/>
      <c r="S86" s="275"/>
    </row>
    <row r="87" spans="1:19" ht="13.5" thickBot="1" x14ac:dyDescent="0.25">
      <c r="A87" s="271">
        <v>0.5</v>
      </c>
      <c r="B87" s="275"/>
      <c r="C87" s="275"/>
      <c r="D87" s="275"/>
      <c r="E87" s="275"/>
      <c r="H87" s="271">
        <v>0.5</v>
      </c>
      <c r="I87" s="275"/>
      <c r="J87" s="275"/>
      <c r="K87" s="275"/>
      <c r="L87" s="275"/>
      <c r="O87" s="271">
        <v>0.5</v>
      </c>
      <c r="P87" s="275"/>
      <c r="Q87" s="275"/>
      <c r="R87" s="275"/>
      <c r="S87" s="275"/>
    </row>
    <row r="88" spans="1:19" ht="13.5" thickBot="1" x14ac:dyDescent="0.25">
      <c r="A88" s="271">
        <v>0.4</v>
      </c>
      <c r="B88" s="275"/>
      <c r="C88" s="275"/>
      <c r="D88" s="275"/>
      <c r="E88" s="275"/>
      <c r="H88" s="271">
        <v>0.4</v>
      </c>
      <c r="I88" s="275"/>
      <c r="J88" s="275"/>
      <c r="K88" s="275"/>
      <c r="L88" s="275"/>
      <c r="O88" s="271">
        <v>0.4</v>
      </c>
      <c r="P88" s="275"/>
      <c r="Q88" s="275"/>
      <c r="R88" s="275"/>
      <c r="S88" s="275"/>
    </row>
    <row r="89" spans="1:19" ht="13.5" thickBot="1" x14ac:dyDescent="0.25">
      <c r="A89" s="271">
        <v>0.3</v>
      </c>
      <c r="B89" s="275"/>
      <c r="C89" s="275"/>
      <c r="D89" s="275"/>
      <c r="E89" s="275"/>
      <c r="H89" s="271">
        <v>0.3</v>
      </c>
      <c r="I89" s="275"/>
      <c r="J89" s="275"/>
      <c r="K89" s="275"/>
      <c r="L89" s="275"/>
      <c r="O89" s="271">
        <v>0.3</v>
      </c>
      <c r="P89" s="275"/>
      <c r="Q89" s="275"/>
      <c r="R89" s="275"/>
      <c r="S89" s="275"/>
    </row>
    <row r="90" spans="1:19" ht="13.5" thickBot="1" x14ac:dyDescent="0.25">
      <c r="A90" s="271">
        <v>0.2</v>
      </c>
      <c r="B90" s="275"/>
      <c r="C90" s="275"/>
      <c r="D90" s="275"/>
      <c r="E90" s="275"/>
      <c r="H90" s="271">
        <v>0.2</v>
      </c>
      <c r="I90" s="275"/>
      <c r="J90" s="275"/>
      <c r="K90" s="275"/>
      <c r="L90" s="275"/>
      <c r="O90" s="271">
        <v>0.2</v>
      </c>
      <c r="P90" s="275"/>
      <c r="Q90" s="275"/>
      <c r="R90" s="275"/>
      <c r="S90" s="275"/>
    </row>
    <row r="91" spans="1:19" ht="13.5" thickBot="1" x14ac:dyDescent="0.25">
      <c r="A91" s="271">
        <v>0.1</v>
      </c>
      <c r="B91" s="275"/>
      <c r="C91" s="275"/>
      <c r="D91" s="275"/>
      <c r="E91" s="275"/>
      <c r="H91" s="271">
        <v>0.1</v>
      </c>
      <c r="I91" s="275"/>
      <c r="J91" s="275"/>
      <c r="K91" s="275"/>
      <c r="L91" s="275"/>
      <c r="O91" s="271">
        <v>0.1</v>
      </c>
      <c r="P91" s="275"/>
      <c r="Q91" s="275"/>
      <c r="R91" s="275"/>
      <c r="S91" s="275"/>
    </row>
    <row r="92" spans="1:19" ht="16.5" customHeight="1" thickBot="1" x14ac:dyDescent="0.25">
      <c r="A92" s="765" t="s">
        <v>791</v>
      </c>
      <c r="B92" s="766"/>
      <c r="C92" s="766"/>
      <c r="D92" s="766"/>
      <c r="E92" s="767"/>
      <c r="H92" s="765" t="s">
        <v>791</v>
      </c>
      <c r="I92" s="766"/>
      <c r="J92" s="766"/>
      <c r="K92" s="766"/>
      <c r="L92" s="767"/>
      <c r="O92" s="765" t="s">
        <v>791</v>
      </c>
      <c r="P92" s="766"/>
      <c r="Q92" s="766"/>
      <c r="R92" s="766"/>
      <c r="S92" s="767"/>
    </row>
    <row r="93" spans="1:19" ht="13.5" thickBot="1" x14ac:dyDescent="0.25">
      <c r="A93" s="271">
        <v>0.9</v>
      </c>
      <c r="B93" s="275"/>
      <c r="C93" s="275"/>
      <c r="D93" s="275"/>
      <c r="E93" s="275"/>
      <c r="H93" s="271">
        <v>0.9</v>
      </c>
      <c r="I93" s="275"/>
      <c r="J93" s="275"/>
      <c r="K93" s="275"/>
      <c r="L93" s="275"/>
      <c r="O93" s="271">
        <v>0.9</v>
      </c>
      <c r="P93" s="275"/>
      <c r="Q93" s="275"/>
      <c r="R93" s="275"/>
      <c r="S93" s="275"/>
    </row>
    <row r="94" spans="1:19" ht="13.5" thickBot="1" x14ac:dyDescent="0.25">
      <c r="A94" s="271">
        <v>0.8</v>
      </c>
      <c r="B94" s="275"/>
      <c r="C94" s="275"/>
      <c r="D94" s="275"/>
      <c r="E94" s="275"/>
      <c r="H94" s="271">
        <v>0.8</v>
      </c>
      <c r="I94" s="275"/>
      <c r="J94" s="275"/>
      <c r="K94" s="275"/>
      <c r="L94" s="275"/>
      <c r="O94" s="271">
        <v>0.8</v>
      </c>
      <c r="P94" s="275"/>
      <c r="Q94" s="275"/>
      <c r="R94" s="275"/>
      <c r="S94" s="275"/>
    </row>
    <row r="95" spans="1:19" ht="13.5" thickBot="1" x14ac:dyDescent="0.25">
      <c r="A95" s="271">
        <v>0.7</v>
      </c>
      <c r="B95" s="275"/>
      <c r="C95" s="275"/>
      <c r="D95" s="275"/>
      <c r="E95" s="275"/>
      <c r="H95" s="271">
        <v>0.7</v>
      </c>
      <c r="I95" s="275"/>
      <c r="J95" s="275"/>
      <c r="K95" s="275"/>
      <c r="L95" s="275"/>
      <c r="O95" s="271">
        <v>0.7</v>
      </c>
      <c r="P95" s="275"/>
      <c r="Q95" s="275"/>
      <c r="R95" s="275"/>
      <c r="S95" s="275"/>
    </row>
    <row r="96" spans="1:19" ht="13.5" thickBot="1" x14ac:dyDescent="0.25">
      <c r="A96" s="271">
        <v>0.6</v>
      </c>
      <c r="B96" s="275"/>
      <c r="C96" s="275"/>
      <c r="D96" s="275"/>
      <c r="E96" s="275"/>
      <c r="H96" s="271">
        <v>0.6</v>
      </c>
      <c r="I96" s="275"/>
      <c r="J96" s="275"/>
      <c r="K96" s="275"/>
      <c r="L96" s="275"/>
      <c r="O96" s="271">
        <v>0.6</v>
      </c>
      <c r="P96" s="275"/>
      <c r="Q96" s="275"/>
      <c r="R96" s="275"/>
      <c r="S96" s="275"/>
    </row>
    <row r="97" spans="1:19" ht="13.5" thickBot="1" x14ac:dyDescent="0.25">
      <c r="A97" s="271">
        <v>0.5</v>
      </c>
      <c r="B97" s="275"/>
      <c r="C97" s="275"/>
      <c r="D97" s="275"/>
      <c r="E97" s="275"/>
      <c r="H97" s="271">
        <v>0.5</v>
      </c>
      <c r="I97" s="275"/>
      <c r="J97" s="275"/>
      <c r="K97" s="275"/>
      <c r="L97" s="275"/>
      <c r="O97" s="271">
        <v>0.5</v>
      </c>
      <c r="P97" s="275"/>
      <c r="Q97" s="275"/>
      <c r="R97" s="275"/>
      <c r="S97" s="275"/>
    </row>
    <row r="98" spans="1:19" ht="13.5" thickBot="1" x14ac:dyDescent="0.25">
      <c r="A98" s="271">
        <v>0.4</v>
      </c>
      <c r="B98" s="275"/>
      <c r="C98" s="275"/>
      <c r="D98" s="275"/>
      <c r="E98" s="275"/>
      <c r="H98" s="271">
        <v>0.4</v>
      </c>
      <c r="I98" s="275"/>
      <c r="J98" s="275"/>
      <c r="K98" s="275"/>
      <c r="L98" s="275"/>
      <c r="O98" s="271">
        <v>0.4</v>
      </c>
      <c r="P98" s="275"/>
      <c r="Q98" s="275"/>
      <c r="R98" s="275"/>
      <c r="S98" s="275"/>
    </row>
    <row r="99" spans="1:19" ht="13.5" thickBot="1" x14ac:dyDescent="0.25">
      <c r="A99" s="271">
        <v>0.3</v>
      </c>
      <c r="B99" s="275"/>
      <c r="C99" s="275"/>
      <c r="D99" s="275"/>
      <c r="E99" s="275"/>
      <c r="H99" s="271">
        <v>0.3</v>
      </c>
      <c r="I99" s="275"/>
      <c r="J99" s="275"/>
      <c r="K99" s="275"/>
      <c r="L99" s="275"/>
      <c r="O99" s="271">
        <v>0.3</v>
      </c>
      <c r="P99" s="275"/>
      <c r="Q99" s="275"/>
      <c r="R99" s="275"/>
      <c r="S99" s="275"/>
    </row>
    <row r="100" spans="1:19" ht="13.5" thickBot="1" x14ac:dyDescent="0.25">
      <c r="A100" s="271">
        <v>0.2</v>
      </c>
      <c r="B100" s="275"/>
      <c r="C100" s="275"/>
      <c r="D100" s="275"/>
      <c r="E100" s="275"/>
      <c r="H100" s="271">
        <v>0.2</v>
      </c>
      <c r="I100" s="275"/>
      <c r="J100" s="275"/>
      <c r="K100" s="275"/>
      <c r="L100" s="275"/>
      <c r="O100" s="271">
        <v>0.2</v>
      </c>
      <c r="P100" s="275"/>
      <c r="Q100" s="275"/>
      <c r="R100" s="275"/>
      <c r="S100" s="275"/>
    </row>
    <row r="101" spans="1:19" ht="13.5" thickBot="1" x14ac:dyDescent="0.25">
      <c r="A101" s="271">
        <v>0.1</v>
      </c>
      <c r="B101" s="275"/>
      <c r="C101" s="275"/>
      <c r="D101" s="275"/>
      <c r="E101" s="275"/>
      <c r="H101" s="271">
        <v>0.1</v>
      </c>
      <c r="I101" s="275"/>
      <c r="J101" s="275"/>
      <c r="K101" s="275"/>
      <c r="L101" s="275"/>
      <c r="O101" s="271">
        <v>0.1</v>
      </c>
      <c r="P101" s="275"/>
      <c r="Q101" s="275"/>
      <c r="R101" s="275"/>
      <c r="S101" s="275"/>
    </row>
    <row r="103" spans="1:19" ht="13.5" thickBot="1" x14ac:dyDescent="0.25"/>
    <row r="104" spans="1:19" ht="13.5" thickBot="1" x14ac:dyDescent="0.25">
      <c r="A104" s="760" t="s">
        <v>779</v>
      </c>
      <c r="B104" s="761"/>
      <c r="C104" s="265"/>
      <c r="D104" s="266" t="s">
        <v>780</v>
      </c>
      <c r="E104" s="267"/>
      <c r="H104" s="760" t="s">
        <v>779</v>
      </c>
      <c r="I104" s="761"/>
      <c r="J104" s="265"/>
      <c r="K104" s="266" t="s">
        <v>780</v>
      </c>
      <c r="L104" s="267"/>
      <c r="O104" s="760" t="s">
        <v>779</v>
      </c>
      <c r="P104" s="761"/>
      <c r="Q104" s="265"/>
      <c r="R104" s="266" t="s">
        <v>780</v>
      </c>
      <c r="S104" s="267"/>
    </row>
    <row r="105" spans="1:19" ht="75.75" customHeight="1" thickBot="1" x14ac:dyDescent="0.25">
      <c r="A105" s="268" t="s">
        <v>784</v>
      </c>
      <c r="B105" s="269" t="s">
        <v>785</v>
      </c>
      <c r="C105" s="269" t="s">
        <v>786</v>
      </c>
      <c r="D105" s="269" t="s">
        <v>787</v>
      </c>
      <c r="E105" s="270" t="s">
        <v>788</v>
      </c>
      <c r="H105" s="268" t="s">
        <v>784</v>
      </c>
      <c r="I105" s="269" t="s">
        <v>785</v>
      </c>
      <c r="J105" s="269" t="s">
        <v>786</v>
      </c>
      <c r="K105" s="269" t="s">
        <v>787</v>
      </c>
      <c r="L105" s="270" t="s">
        <v>788</v>
      </c>
      <c r="O105" s="268" t="s">
        <v>784</v>
      </c>
      <c r="P105" s="269" t="s">
        <v>785</v>
      </c>
      <c r="Q105" s="269" t="s">
        <v>786</v>
      </c>
      <c r="R105" s="269" t="s">
        <v>787</v>
      </c>
      <c r="S105" s="270" t="s">
        <v>788</v>
      </c>
    </row>
    <row r="106" spans="1:19" ht="16.5" customHeight="1" thickBot="1" x14ac:dyDescent="0.25">
      <c r="A106" s="762" t="s">
        <v>789</v>
      </c>
      <c r="B106" s="763"/>
      <c r="C106" s="763"/>
      <c r="D106" s="763"/>
      <c r="E106" s="764"/>
      <c r="H106" s="762" t="s">
        <v>789</v>
      </c>
      <c r="I106" s="763"/>
      <c r="J106" s="763"/>
      <c r="K106" s="763"/>
      <c r="L106" s="764"/>
      <c r="O106" s="762" t="s">
        <v>789</v>
      </c>
      <c r="P106" s="763"/>
      <c r="Q106" s="763"/>
      <c r="R106" s="763"/>
      <c r="S106" s="764"/>
    </row>
    <row r="107" spans="1:19" ht="13.5" thickBot="1" x14ac:dyDescent="0.25">
      <c r="A107" s="271">
        <v>0.9</v>
      </c>
      <c r="B107" s="275"/>
      <c r="C107" s="275"/>
      <c r="D107" s="275"/>
      <c r="E107" s="275"/>
      <c r="H107" s="271">
        <v>0.9</v>
      </c>
      <c r="I107" s="275"/>
      <c r="J107" s="275"/>
      <c r="K107" s="275"/>
      <c r="L107" s="275"/>
      <c r="O107" s="271">
        <v>0.9</v>
      </c>
      <c r="P107" s="275"/>
      <c r="Q107" s="275"/>
      <c r="R107" s="275"/>
      <c r="S107" s="275"/>
    </row>
    <row r="108" spans="1:19" ht="13.5" thickBot="1" x14ac:dyDescent="0.25">
      <c r="A108" s="271">
        <v>0.8</v>
      </c>
      <c r="B108" s="275"/>
      <c r="C108" s="275"/>
      <c r="D108" s="275"/>
      <c r="E108" s="275"/>
      <c r="H108" s="271">
        <v>0.8</v>
      </c>
      <c r="I108" s="275"/>
      <c r="J108" s="275"/>
      <c r="K108" s="275"/>
      <c r="L108" s="275"/>
      <c r="O108" s="271">
        <v>0.8</v>
      </c>
      <c r="P108" s="275"/>
      <c r="Q108" s="275"/>
      <c r="R108" s="275"/>
      <c r="S108" s="275"/>
    </row>
    <row r="109" spans="1:19" ht="13.5" thickBot="1" x14ac:dyDescent="0.25">
      <c r="A109" s="271">
        <v>0.7</v>
      </c>
      <c r="B109" s="275"/>
      <c r="C109" s="275"/>
      <c r="D109" s="275"/>
      <c r="E109" s="275"/>
      <c r="H109" s="271">
        <v>0.7</v>
      </c>
      <c r="I109" s="275"/>
      <c r="J109" s="275"/>
      <c r="K109" s="275"/>
      <c r="L109" s="275"/>
      <c r="O109" s="271">
        <v>0.7</v>
      </c>
      <c r="P109" s="275"/>
      <c r="Q109" s="275"/>
      <c r="R109" s="275"/>
      <c r="S109" s="275"/>
    </row>
    <row r="110" spans="1:19" ht="13.5" thickBot="1" x14ac:dyDescent="0.25">
      <c r="A110" s="271">
        <v>0.6</v>
      </c>
      <c r="B110" s="275"/>
      <c r="C110" s="275"/>
      <c r="D110" s="275"/>
      <c r="E110" s="275"/>
      <c r="H110" s="271">
        <v>0.6</v>
      </c>
      <c r="I110" s="275"/>
      <c r="J110" s="275"/>
      <c r="K110" s="275"/>
      <c r="L110" s="275"/>
      <c r="O110" s="271">
        <v>0.6</v>
      </c>
      <c r="P110" s="275"/>
      <c r="Q110" s="275"/>
      <c r="R110" s="275"/>
      <c r="S110" s="275"/>
    </row>
    <row r="111" spans="1:19" ht="13.5" thickBot="1" x14ac:dyDescent="0.25">
      <c r="A111" s="271">
        <v>0.5</v>
      </c>
      <c r="B111" s="275"/>
      <c r="C111" s="275"/>
      <c r="D111" s="275"/>
      <c r="E111" s="275"/>
      <c r="H111" s="271">
        <v>0.5</v>
      </c>
      <c r="I111" s="275"/>
      <c r="J111" s="275"/>
      <c r="K111" s="275"/>
      <c r="L111" s="275"/>
      <c r="O111" s="271">
        <v>0.5</v>
      </c>
      <c r="P111" s="275"/>
      <c r="Q111" s="275"/>
      <c r="R111" s="275"/>
      <c r="S111" s="275"/>
    </row>
    <row r="112" spans="1:19" ht="13.5" thickBot="1" x14ac:dyDescent="0.25">
      <c r="A112" s="271">
        <v>0.4</v>
      </c>
      <c r="B112" s="275"/>
      <c r="C112" s="275"/>
      <c r="D112" s="275"/>
      <c r="E112" s="275"/>
      <c r="H112" s="271">
        <v>0.4</v>
      </c>
      <c r="I112" s="275"/>
      <c r="J112" s="275"/>
      <c r="K112" s="275"/>
      <c r="L112" s="275"/>
      <c r="O112" s="271">
        <v>0.4</v>
      </c>
      <c r="P112" s="275"/>
      <c r="Q112" s="275"/>
      <c r="R112" s="275"/>
      <c r="S112" s="275"/>
    </row>
    <row r="113" spans="1:19" ht="13.5" thickBot="1" x14ac:dyDescent="0.25">
      <c r="A113" s="271">
        <v>0.3</v>
      </c>
      <c r="B113" s="275"/>
      <c r="C113" s="275"/>
      <c r="D113" s="275"/>
      <c r="E113" s="275"/>
      <c r="H113" s="271">
        <v>0.3</v>
      </c>
      <c r="I113" s="275"/>
      <c r="J113" s="275"/>
      <c r="K113" s="275"/>
      <c r="L113" s="275"/>
      <c r="O113" s="271">
        <v>0.3</v>
      </c>
      <c r="P113" s="275"/>
      <c r="Q113" s="275"/>
      <c r="R113" s="275"/>
      <c r="S113" s="275"/>
    </row>
    <row r="114" spans="1:19" ht="13.5" thickBot="1" x14ac:dyDescent="0.25">
      <c r="A114" s="271">
        <v>0.2</v>
      </c>
      <c r="B114" s="275"/>
      <c r="C114" s="275"/>
      <c r="D114" s="275"/>
      <c r="E114" s="275"/>
      <c r="H114" s="271">
        <v>0.2</v>
      </c>
      <c r="I114" s="275"/>
      <c r="J114" s="275"/>
      <c r="K114" s="275"/>
      <c r="L114" s="275"/>
      <c r="O114" s="271">
        <v>0.2</v>
      </c>
      <c r="P114" s="275"/>
      <c r="Q114" s="275"/>
      <c r="R114" s="275"/>
      <c r="S114" s="275"/>
    </row>
    <row r="115" spans="1:19" ht="13.5" thickBot="1" x14ac:dyDescent="0.25">
      <c r="A115" s="271">
        <v>0.1</v>
      </c>
      <c r="B115" s="275"/>
      <c r="C115" s="275"/>
      <c r="D115" s="275"/>
      <c r="E115" s="275"/>
      <c r="H115" s="271">
        <v>0.1</v>
      </c>
      <c r="I115" s="275"/>
      <c r="J115" s="275"/>
      <c r="K115" s="275"/>
      <c r="L115" s="275"/>
      <c r="O115" s="271">
        <v>0.1</v>
      </c>
      <c r="P115" s="275"/>
      <c r="Q115" s="275"/>
      <c r="R115" s="275"/>
      <c r="S115" s="275"/>
    </row>
    <row r="116" spans="1:19" ht="16.5" customHeight="1" thickBot="1" x14ac:dyDescent="0.25">
      <c r="A116" s="765" t="s">
        <v>790</v>
      </c>
      <c r="B116" s="766"/>
      <c r="C116" s="766"/>
      <c r="D116" s="766"/>
      <c r="E116" s="767"/>
      <c r="H116" s="765" t="s">
        <v>790</v>
      </c>
      <c r="I116" s="766"/>
      <c r="J116" s="766"/>
      <c r="K116" s="766"/>
      <c r="L116" s="767"/>
      <c r="O116" s="765" t="s">
        <v>790</v>
      </c>
      <c r="P116" s="766"/>
      <c r="Q116" s="766"/>
      <c r="R116" s="766"/>
      <c r="S116" s="767"/>
    </row>
    <row r="117" spans="1:19" ht="13.5" thickBot="1" x14ac:dyDescent="0.25">
      <c r="A117" s="271">
        <v>0.9</v>
      </c>
      <c r="B117" s="275"/>
      <c r="C117" s="275"/>
      <c r="D117" s="275"/>
      <c r="E117" s="275"/>
      <c r="H117" s="271">
        <v>0.9</v>
      </c>
      <c r="I117" s="275"/>
      <c r="J117" s="275"/>
      <c r="K117" s="275"/>
      <c r="L117" s="275"/>
      <c r="O117" s="271">
        <v>0.9</v>
      </c>
      <c r="P117" s="275"/>
      <c r="Q117" s="275"/>
      <c r="R117" s="275"/>
      <c r="S117" s="275"/>
    </row>
    <row r="118" spans="1:19" ht="13.5" thickBot="1" x14ac:dyDescent="0.25">
      <c r="A118" s="271">
        <v>0.8</v>
      </c>
      <c r="B118" s="275"/>
      <c r="C118" s="275"/>
      <c r="D118" s="275"/>
      <c r="E118" s="275"/>
      <c r="H118" s="271">
        <v>0.8</v>
      </c>
      <c r="I118" s="275"/>
      <c r="J118" s="275"/>
      <c r="K118" s="275"/>
      <c r="L118" s="275"/>
      <c r="O118" s="271">
        <v>0.8</v>
      </c>
      <c r="P118" s="275"/>
      <c r="Q118" s="275"/>
      <c r="R118" s="275"/>
      <c r="S118" s="275"/>
    </row>
    <row r="119" spans="1:19" ht="13.5" thickBot="1" x14ac:dyDescent="0.25">
      <c r="A119" s="271">
        <v>0.7</v>
      </c>
      <c r="B119" s="275"/>
      <c r="C119" s="275"/>
      <c r="D119" s="275"/>
      <c r="E119" s="275"/>
      <c r="H119" s="271">
        <v>0.7</v>
      </c>
      <c r="I119" s="275"/>
      <c r="J119" s="275"/>
      <c r="K119" s="275"/>
      <c r="L119" s="275"/>
      <c r="O119" s="271">
        <v>0.7</v>
      </c>
      <c r="P119" s="275"/>
      <c r="Q119" s="275"/>
      <c r="R119" s="275"/>
      <c r="S119" s="275"/>
    </row>
    <row r="120" spans="1:19" ht="13.5" thickBot="1" x14ac:dyDescent="0.25">
      <c r="A120" s="271">
        <v>0.6</v>
      </c>
      <c r="B120" s="275"/>
      <c r="C120" s="275"/>
      <c r="D120" s="275"/>
      <c r="E120" s="275"/>
      <c r="H120" s="271">
        <v>0.6</v>
      </c>
      <c r="I120" s="275"/>
      <c r="J120" s="275"/>
      <c r="K120" s="275"/>
      <c r="L120" s="275"/>
      <c r="O120" s="271">
        <v>0.6</v>
      </c>
      <c r="P120" s="275"/>
      <c r="Q120" s="275"/>
      <c r="R120" s="275"/>
      <c r="S120" s="275"/>
    </row>
    <row r="121" spans="1:19" ht="13.5" thickBot="1" x14ac:dyDescent="0.25">
      <c r="A121" s="271">
        <v>0.5</v>
      </c>
      <c r="B121" s="275"/>
      <c r="C121" s="275"/>
      <c r="D121" s="275"/>
      <c r="E121" s="275"/>
      <c r="H121" s="271">
        <v>0.5</v>
      </c>
      <c r="I121" s="275"/>
      <c r="J121" s="275"/>
      <c r="K121" s="275"/>
      <c r="L121" s="275"/>
      <c r="O121" s="271">
        <v>0.5</v>
      </c>
      <c r="P121" s="275"/>
      <c r="Q121" s="275"/>
      <c r="R121" s="275"/>
      <c r="S121" s="275"/>
    </row>
    <row r="122" spans="1:19" ht="13.5" thickBot="1" x14ac:dyDescent="0.25">
      <c r="A122" s="271">
        <v>0.4</v>
      </c>
      <c r="B122" s="275"/>
      <c r="C122" s="275"/>
      <c r="D122" s="275"/>
      <c r="E122" s="275"/>
      <c r="H122" s="271">
        <v>0.4</v>
      </c>
      <c r="I122" s="275"/>
      <c r="J122" s="275"/>
      <c r="K122" s="275"/>
      <c r="L122" s="275"/>
      <c r="O122" s="271">
        <v>0.4</v>
      </c>
      <c r="P122" s="275"/>
      <c r="Q122" s="275"/>
      <c r="R122" s="275"/>
      <c r="S122" s="275"/>
    </row>
    <row r="123" spans="1:19" ht="13.5" thickBot="1" x14ac:dyDescent="0.25">
      <c r="A123" s="271">
        <v>0.3</v>
      </c>
      <c r="B123" s="275"/>
      <c r="C123" s="275"/>
      <c r="D123" s="275"/>
      <c r="E123" s="275"/>
      <c r="H123" s="271">
        <v>0.3</v>
      </c>
      <c r="I123" s="275"/>
      <c r="J123" s="275"/>
      <c r="K123" s="275"/>
      <c r="L123" s="275"/>
      <c r="O123" s="271">
        <v>0.3</v>
      </c>
      <c r="P123" s="275"/>
      <c r="Q123" s="275"/>
      <c r="R123" s="275"/>
      <c r="S123" s="275"/>
    </row>
    <row r="124" spans="1:19" ht="13.5" thickBot="1" x14ac:dyDescent="0.25">
      <c r="A124" s="271">
        <v>0.2</v>
      </c>
      <c r="B124" s="275"/>
      <c r="C124" s="275"/>
      <c r="D124" s="275"/>
      <c r="E124" s="275"/>
      <c r="H124" s="271">
        <v>0.2</v>
      </c>
      <c r="I124" s="275"/>
      <c r="J124" s="275"/>
      <c r="K124" s="275"/>
      <c r="L124" s="275"/>
      <c r="O124" s="271">
        <v>0.2</v>
      </c>
      <c r="P124" s="275"/>
      <c r="Q124" s="275"/>
      <c r="R124" s="275"/>
      <c r="S124" s="275"/>
    </row>
    <row r="125" spans="1:19" ht="13.5" thickBot="1" x14ac:dyDescent="0.25">
      <c r="A125" s="271">
        <v>0.1</v>
      </c>
      <c r="B125" s="275"/>
      <c r="C125" s="275"/>
      <c r="D125" s="275"/>
      <c r="E125" s="275"/>
      <c r="H125" s="271">
        <v>0.1</v>
      </c>
      <c r="I125" s="275"/>
      <c r="J125" s="275"/>
      <c r="K125" s="275"/>
      <c r="L125" s="275"/>
      <c r="O125" s="271">
        <v>0.1</v>
      </c>
      <c r="P125" s="275"/>
      <c r="Q125" s="275"/>
      <c r="R125" s="275"/>
      <c r="S125" s="275"/>
    </row>
    <row r="126" spans="1:19" ht="16.5" customHeight="1" thickBot="1" x14ac:dyDescent="0.25">
      <c r="A126" s="765" t="s">
        <v>791</v>
      </c>
      <c r="B126" s="766"/>
      <c r="C126" s="766"/>
      <c r="D126" s="766"/>
      <c r="E126" s="767"/>
      <c r="H126" s="765" t="s">
        <v>791</v>
      </c>
      <c r="I126" s="766"/>
      <c r="J126" s="766"/>
      <c r="K126" s="766"/>
      <c r="L126" s="767"/>
      <c r="O126" s="765" t="s">
        <v>791</v>
      </c>
      <c r="P126" s="766"/>
      <c r="Q126" s="766"/>
      <c r="R126" s="766"/>
      <c r="S126" s="767"/>
    </row>
    <row r="127" spans="1:19" ht="13.5" thickBot="1" x14ac:dyDescent="0.25">
      <c r="A127" s="271">
        <v>0.9</v>
      </c>
      <c r="B127" s="275"/>
      <c r="C127" s="275"/>
      <c r="D127" s="275"/>
      <c r="E127" s="275"/>
      <c r="H127" s="271">
        <v>0.9</v>
      </c>
      <c r="I127" s="275"/>
      <c r="J127" s="275"/>
      <c r="K127" s="275"/>
      <c r="L127" s="275"/>
      <c r="O127" s="271">
        <v>0.9</v>
      </c>
      <c r="P127" s="275"/>
      <c r="Q127" s="275"/>
      <c r="R127" s="275"/>
      <c r="S127" s="275"/>
    </row>
    <row r="128" spans="1:19" ht="13.5" thickBot="1" x14ac:dyDescent="0.25">
      <c r="A128" s="271">
        <v>0.8</v>
      </c>
      <c r="B128" s="275"/>
      <c r="C128" s="275"/>
      <c r="D128" s="275"/>
      <c r="E128" s="275"/>
      <c r="H128" s="271">
        <v>0.8</v>
      </c>
      <c r="I128" s="275"/>
      <c r="J128" s="275"/>
      <c r="K128" s="275"/>
      <c r="L128" s="275"/>
      <c r="O128" s="271">
        <v>0.8</v>
      </c>
      <c r="P128" s="275"/>
      <c r="Q128" s="275"/>
      <c r="R128" s="275"/>
      <c r="S128" s="275"/>
    </row>
    <row r="129" spans="1:19" ht="13.5" thickBot="1" x14ac:dyDescent="0.25">
      <c r="A129" s="271">
        <v>0.7</v>
      </c>
      <c r="B129" s="275"/>
      <c r="C129" s="275"/>
      <c r="D129" s="275"/>
      <c r="E129" s="275"/>
      <c r="H129" s="271">
        <v>0.7</v>
      </c>
      <c r="I129" s="275"/>
      <c r="J129" s="275"/>
      <c r="K129" s="275"/>
      <c r="L129" s="275"/>
      <c r="O129" s="271">
        <v>0.7</v>
      </c>
      <c r="P129" s="275"/>
      <c r="Q129" s="275"/>
      <c r="R129" s="275"/>
      <c r="S129" s="275"/>
    </row>
    <row r="130" spans="1:19" ht="13.5" thickBot="1" x14ac:dyDescent="0.25">
      <c r="A130" s="271">
        <v>0.6</v>
      </c>
      <c r="B130" s="275"/>
      <c r="C130" s="275"/>
      <c r="D130" s="275"/>
      <c r="E130" s="275"/>
      <c r="H130" s="271">
        <v>0.6</v>
      </c>
      <c r="I130" s="275"/>
      <c r="J130" s="275"/>
      <c r="K130" s="275"/>
      <c r="L130" s="275"/>
      <c r="O130" s="271">
        <v>0.6</v>
      </c>
      <c r="P130" s="275"/>
      <c r="Q130" s="275"/>
      <c r="R130" s="275"/>
      <c r="S130" s="275"/>
    </row>
    <row r="131" spans="1:19" ht="13.5" thickBot="1" x14ac:dyDescent="0.25">
      <c r="A131" s="271">
        <v>0.5</v>
      </c>
      <c r="B131" s="275"/>
      <c r="C131" s="275"/>
      <c r="D131" s="275"/>
      <c r="E131" s="275"/>
      <c r="H131" s="271">
        <v>0.5</v>
      </c>
      <c r="I131" s="275"/>
      <c r="J131" s="275"/>
      <c r="K131" s="275"/>
      <c r="L131" s="275"/>
      <c r="O131" s="271">
        <v>0.5</v>
      </c>
      <c r="P131" s="275"/>
      <c r="Q131" s="275"/>
      <c r="R131" s="275"/>
      <c r="S131" s="275"/>
    </row>
    <row r="132" spans="1:19" ht="13.5" thickBot="1" x14ac:dyDescent="0.25">
      <c r="A132" s="271">
        <v>0.4</v>
      </c>
      <c r="B132" s="275"/>
      <c r="C132" s="275"/>
      <c r="D132" s="275"/>
      <c r="E132" s="275"/>
      <c r="H132" s="271">
        <v>0.4</v>
      </c>
      <c r="I132" s="275"/>
      <c r="J132" s="275"/>
      <c r="K132" s="275"/>
      <c r="L132" s="275"/>
      <c r="O132" s="271">
        <v>0.4</v>
      </c>
      <c r="P132" s="275"/>
      <c r="Q132" s="275"/>
      <c r="R132" s="275"/>
      <c r="S132" s="275"/>
    </row>
    <row r="133" spans="1:19" ht="13.5" thickBot="1" x14ac:dyDescent="0.25">
      <c r="A133" s="271">
        <v>0.3</v>
      </c>
      <c r="B133" s="275"/>
      <c r="C133" s="275"/>
      <c r="D133" s="275"/>
      <c r="E133" s="275"/>
      <c r="H133" s="271">
        <v>0.3</v>
      </c>
      <c r="I133" s="275"/>
      <c r="J133" s="275"/>
      <c r="K133" s="275"/>
      <c r="L133" s="275"/>
      <c r="O133" s="271">
        <v>0.3</v>
      </c>
      <c r="P133" s="275"/>
      <c r="Q133" s="275"/>
      <c r="R133" s="275"/>
      <c r="S133" s="275"/>
    </row>
    <row r="134" spans="1:19" ht="13.5" thickBot="1" x14ac:dyDescent="0.25">
      <c r="A134" s="271">
        <v>0.2</v>
      </c>
      <c r="B134" s="275"/>
      <c r="C134" s="275"/>
      <c r="D134" s="275"/>
      <c r="E134" s="275"/>
      <c r="H134" s="271">
        <v>0.2</v>
      </c>
      <c r="I134" s="275"/>
      <c r="J134" s="275"/>
      <c r="K134" s="275"/>
      <c r="L134" s="275"/>
      <c r="O134" s="271">
        <v>0.2</v>
      </c>
      <c r="P134" s="275"/>
      <c r="Q134" s="275"/>
      <c r="R134" s="275"/>
      <c r="S134" s="275"/>
    </row>
    <row r="135" spans="1:19" ht="13.5" thickBot="1" x14ac:dyDescent="0.25">
      <c r="A135" s="271">
        <v>0.1</v>
      </c>
      <c r="B135" s="275"/>
      <c r="C135" s="275"/>
      <c r="D135" s="275"/>
      <c r="E135" s="275"/>
      <c r="H135" s="271">
        <v>0.1</v>
      </c>
      <c r="I135" s="275"/>
      <c r="J135" s="275"/>
      <c r="K135" s="275"/>
      <c r="L135" s="275"/>
      <c r="O135" s="271">
        <v>0.1</v>
      </c>
      <c r="P135" s="275"/>
      <c r="Q135" s="275"/>
      <c r="R135" s="275"/>
      <c r="S135" s="275"/>
    </row>
  </sheetData>
  <protectedRanges>
    <protectedRange sqref="P39:S47 P49:S57 P59:S67 Q36" name="GEN6"/>
    <protectedRange sqref="I39:L47 I49:L57 I59:L67 J36" name="GEN5"/>
    <protectedRange sqref="B39:E47 B49:E57 B59:E67 C36" name="GEN4"/>
    <protectedRange sqref="B5:E13 B15:E23 B25:E33 C2 E2 L2 S2 S36 L36 E36 E70 L70 S70 E104 L104 S104" name="GEN1"/>
    <protectedRange sqref="I5:L13 I15:L23 I25:L33 J2" name="GEN2"/>
    <protectedRange sqref="P5:S13 P15:S23 P25:S33 Q2" name="GEN3"/>
    <protectedRange sqref="C70 C104 B73:E81 B83:E91 B93:E101 B107:E115 B117:E125 B127:E135" name="GEN7"/>
    <protectedRange sqref="J70 J104 I73:L81 I83:L91 I93:L101 I107:L115 I117:L125 I127:L135" name="GEN8"/>
    <protectedRange sqref="Q70 Q104 P73:S81 P83:S91 P93:S101 P107:S115 P117:S125 P127:S135" name="GEN9"/>
  </protectedRanges>
  <mergeCells count="49">
    <mergeCell ref="A116:E116"/>
    <mergeCell ref="H116:L116"/>
    <mergeCell ref="O116:S116"/>
    <mergeCell ref="A126:E126"/>
    <mergeCell ref="H126:L126"/>
    <mergeCell ref="O126:S126"/>
    <mergeCell ref="A104:B104"/>
    <mergeCell ref="H104:I104"/>
    <mergeCell ref="O104:P104"/>
    <mergeCell ref="A106:E106"/>
    <mergeCell ref="H106:L106"/>
    <mergeCell ref="O106:S106"/>
    <mergeCell ref="A82:E82"/>
    <mergeCell ref="H82:L82"/>
    <mergeCell ref="O82:S82"/>
    <mergeCell ref="A92:E92"/>
    <mergeCell ref="H92:L92"/>
    <mergeCell ref="O92:S92"/>
    <mergeCell ref="A70:B70"/>
    <mergeCell ref="H70:I70"/>
    <mergeCell ref="O70:P70"/>
    <mergeCell ref="A72:E72"/>
    <mergeCell ref="H72:L72"/>
    <mergeCell ref="O72:S72"/>
    <mergeCell ref="A48:E48"/>
    <mergeCell ref="H48:L48"/>
    <mergeCell ref="O48:S48"/>
    <mergeCell ref="A58:E58"/>
    <mergeCell ref="H58:L58"/>
    <mergeCell ref="O58:S58"/>
    <mergeCell ref="A36:B36"/>
    <mergeCell ref="H36:I36"/>
    <mergeCell ref="O36:P36"/>
    <mergeCell ref="A38:E38"/>
    <mergeCell ref="H38:L38"/>
    <mergeCell ref="O38:S38"/>
    <mergeCell ref="A14:E14"/>
    <mergeCell ref="H14:L14"/>
    <mergeCell ref="O14:S14"/>
    <mergeCell ref="A24:E24"/>
    <mergeCell ref="H24:L24"/>
    <mergeCell ref="O24:S24"/>
    <mergeCell ref="A1:S1"/>
    <mergeCell ref="A2:B2"/>
    <mergeCell ref="H2:I2"/>
    <mergeCell ref="O2:P2"/>
    <mergeCell ref="A4:E4"/>
    <mergeCell ref="H4:L4"/>
    <mergeCell ref="O4:S4"/>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C0F71454-A521-4410-A12E-3E05D5CEB04E}">
          <x14:formula1>
            <xm:f>List!$Q$3:$Q$6</xm:f>
          </x14:formula1>
          <xm:sqref>E2 L2 S2 S36 L36 E36 E70 L70 S70 E104 L104 S104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D8003-08E1-445D-8E34-0CC5296B86D2}">
  <dimension ref="B2:Q8"/>
  <sheetViews>
    <sheetView workbookViewId="0">
      <selection activeCell="D16" sqref="D16"/>
    </sheetView>
  </sheetViews>
  <sheetFormatPr defaultColWidth="9.140625" defaultRowHeight="15" x14ac:dyDescent="0.25"/>
  <cols>
    <col min="1" max="1" width="3.7109375" style="1" customWidth="1"/>
    <col min="2" max="2" width="9.140625" style="1"/>
    <col min="3" max="3" width="15.7109375" style="1" bestFit="1" customWidth="1"/>
    <col min="4" max="4" width="20.7109375" style="1" bestFit="1" customWidth="1"/>
    <col min="5" max="5" width="14.28515625" style="3" bestFit="1" customWidth="1"/>
    <col min="6" max="6" width="19.85546875" style="1" bestFit="1" customWidth="1"/>
    <col min="7" max="7" width="47.5703125" style="1" bestFit="1" customWidth="1"/>
    <col min="8" max="8" width="11.7109375" style="1" bestFit="1" customWidth="1"/>
    <col min="9" max="9" width="19.28515625" style="1" bestFit="1" customWidth="1"/>
    <col min="10" max="10" width="27.28515625" style="1" bestFit="1" customWidth="1"/>
    <col min="11" max="11" width="29.28515625" style="1" bestFit="1" customWidth="1"/>
    <col min="12" max="12" width="20.5703125" style="1" bestFit="1" customWidth="1"/>
    <col min="13" max="13" width="14.85546875" style="1" bestFit="1" customWidth="1"/>
    <col min="14" max="14" width="37" style="1" bestFit="1" customWidth="1"/>
    <col min="15" max="15" width="13.85546875" style="1" bestFit="1" customWidth="1"/>
    <col min="16" max="16" width="20.140625" style="1" bestFit="1" customWidth="1"/>
    <col min="17" max="17" width="11" style="1" bestFit="1" customWidth="1"/>
    <col min="18" max="16384" width="9.140625" style="1"/>
  </cols>
  <sheetData>
    <row r="2" spans="2:17" s="2" customFormat="1" ht="14.25" x14ac:dyDescent="0.2">
      <c r="B2" s="2" t="s">
        <v>792</v>
      </c>
      <c r="C2" s="2" t="s">
        <v>792</v>
      </c>
      <c r="D2" s="2" t="s">
        <v>91</v>
      </c>
      <c r="E2" s="17" t="s">
        <v>92</v>
      </c>
      <c r="F2" s="2" t="s">
        <v>772</v>
      </c>
      <c r="G2" s="2" t="s">
        <v>773</v>
      </c>
      <c r="H2" s="2" t="s">
        <v>203</v>
      </c>
      <c r="I2" s="2" t="s">
        <v>205</v>
      </c>
      <c r="J2" s="2" t="s">
        <v>793</v>
      </c>
      <c r="K2" s="2" t="s">
        <v>798</v>
      </c>
      <c r="L2" s="2" t="s">
        <v>800</v>
      </c>
      <c r="M2" s="2" t="s">
        <v>804</v>
      </c>
      <c r="N2" s="2" t="s">
        <v>806</v>
      </c>
      <c r="O2" s="2" t="s">
        <v>811</v>
      </c>
      <c r="P2" s="2" t="s">
        <v>676</v>
      </c>
      <c r="Q2" s="2" t="s">
        <v>780</v>
      </c>
    </row>
    <row r="4" spans="2:17" x14ac:dyDescent="0.25">
      <c r="B4" s="1" t="s">
        <v>110</v>
      </c>
      <c r="C4" s="1" t="s">
        <v>639</v>
      </c>
      <c r="D4" s="1" t="s">
        <v>848</v>
      </c>
      <c r="E4" s="3">
        <v>500</v>
      </c>
      <c r="F4" s="1" t="s">
        <v>774</v>
      </c>
      <c r="G4" s="1" t="s">
        <v>794</v>
      </c>
      <c r="H4" s="1" t="s">
        <v>132</v>
      </c>
      <c r="I4" s="1" t="s">
        <v>581</v>
      </c>
      <c r="J4" s="1" t="s">
        <v>435</v>
      </c>
      <c r="K4" s="1" t="s">
        <v>799</v>
      </c>
      <c r="L4" s="1" t="s">
        <v>801</v>
      </c>
      <c r="M4" s="1" t="s">
        <v>496</v>
      </c>
      <c r="N4" s="1" t="s">
        <v>807</v>
      </c>
      <c r="O4" s="1" t="s">
        <v>582</v>
      </c>
      <c r="P4" s="1" t="s">
        <v>813</v>
      </c>
      <c r="Q4" s="1" t="s">
        <v>781</v>
      </c>
    </row>
    <row r="5" spans="2:17" x14ac:dyDescent="0.25">
      <c r="B5" s="1" t="s">
        <v>404</v>
      </c>
      <c r="C5" s="1" t="s">
        <v>404</v>
      </c>
      <c r="D5" s="1" t="s">
        <v>93</v>
      </c>
      <c r="E5" s="3">
        <v>230</v>
      </c>
      <c r="F5" s="1" t="s">
        <v>775</v>
      </c>
      <c r="G5" s="1" t="s">
        <v>795</v>
      </c>
      <c r="H5" s="1" t="s">
        <v>133</v>
      </c>
      <c r="I5" s="1" t="s">
        <v>770</v>
      </c>
      <c r="J5" s="1" t="s">
        <v>796</v>
      </c>
      <c r="L5" s="1" t="s">
        <v>494</v>
      </c>
      <c r="M5" s="1" t="s">
        <v>805</v>
      </c>
      <c r="N5" s="1" t="s">
        <v>536</v>
      </c>
      <c r="O5" s="1" t="s">
        <v>580</v>
      </c>
      <c r="P5" s="1" t="s">
        <v>814</v>
      </c>
      <c r="Q5" s="1" t="s">
        <v>782</v>
      </c>
    </row>
    <row r="6" spans="2:17" x14ac:dyDescent="0.25">
      <c r="B6" s="1" t="s">
        <v>439</v>
      </c>
      <c r="D6" s="1" t="s">
        <v>94</v>
      </c>
      <c r="F6" s="1" t="s">
        <v>776</v>
      </c>
      <c r="I6" s="1" t="s">
        <v>206</v>
      </c>
      <c r="J6" s="1" t="s">
        <v>797</v>
      </c>
      <c r="L6" s="1" t="s">
        <v>802</v>
      </c>
      <c r="N6" s="1" t="s">
        <v>808</v>
      </c>
      <c r="O6" s="1" t="s">
        <v>581</v>
      </c>
      <c r="P6" s="1" t="s">
        <v>815</v>
      </c>
      <c r="Q6" s="1" t="s">
        <v>783</v>
      </c>
    </row>
    <row r="7" spans="2:17" x14ac:dyDescent="0.25">
      <c r="D7" s="1" t="s">
        <v>95</v>
      </c>
      <c r="F7" s="1" t="s">
        <v>777</v>
      </c>
      <c r="I7" s="1" t="s">
        <v>771</v>
      </c>
      <c r="J7" s="1" t="s">
        <v>440</v>
      </c>
      <c r="L7" s="1" t="s">
        <v>803</v>
      </c>
      <c r="N7" s="1" t="s">
        <v>809</v>
      </c>
      <c r="O7" s="1" t="s">
        <v>812</v>
      </c>
    </row>
    <row r="8" spans="2:17" x14ac:dyDescent="0.25">
      <c r="D8" s="1" t="s">
        <v>96</v>
      </c>
      <c r="L8" s="1" t="s">
        <v>234</v>
      </c>
      <c r="N8" s="1" t="s">
        <v>810</v>
      </c>
    </row>
  </sheetData>
  <phoneticPr fontId="10"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Checklist</vt:lpstr>
      <vt:lpstr>Appendix 1</vt:lpstr>
      <vt:lpstr>Attachment A</vt:lpstr>
      <vt:lpstr>SCD Table</vt:lpstr>
      <vt:lpstr>List</vt:lpstr>
      <vt:lpstr>vbaGenType</vt:lpstr>
      <vt:lpstr>vbaVar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2026-03-18T04:02:04Z</dcterms:created>
  <dcterms:modified xsi:type="dcterms:W3CDTF">2026-05-14T23:36:43Z</dcterms:modified>
</cp:coreProperties>
</file>